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495" windowHeight="12315"/>
  </bookViews>
  <sheets>
    <sheet name="sheet1" sheetId="1" r:id="rId1"/>
  </sheets>
  <definedNames>
    <definedName name="_xlnm._FilterDatabase" localSheetId="0" hidden="1">sheet1!$A$3:$C$304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<sst xmlns="http://schemas.openxmlformats.org/spreadsheetml/2006/main" count="5" uniqueCount="5">
  <si>
    <t>附件1：</t>
  </si>
  <si>
    <t>2023年南阳市卧龙区参加第六届中国河南招才引智创新发展大会公开招聘事业单位工作人员进入面试资格确认人员名单</t>
  </si>
  <si>
    <t>岗位代码</t>
  </si>
  <si>
    <t>准考证号</t>
  </si>
  <si>
    <t>姓名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</si>
</sst>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1"/>
      <color theme="1"/>
      <name val="宋体"/>
      <charset val="134"/>
      <scheme val="minor"/>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alignment horizontal="center" vertical="center" wrapText="1"/>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4"/>
  <sheetViews>
    <sheetView tabSelected="1" zoomScaleSheetLayoutView="60" workbookViewId="0">
      <selection activeCell="H12" sqref="H12"/>
    </sheetView>
  </sheetViews>
  <sheetFormatPr defaultColWidth="9" defaultRowHeight="13.5" customHeight="1" outlineLevelCol="2"/>
  <cols>
    <col min="1" max="3" width="24.1833333333333" style="3" customWidth="1"/>
    <col min="4" max="16384" width="9" style="4"/>
  </cols>
  <sheetData>
    <row r="1" customHeight="1" spans="1:1">
      <c r="A1" s="5" t="s">
        <v>0</v>
      </c>
    </row>
    <row r="2" ht="30" customHeight="1" spans="1:3">
      <c r="A2" s="6" t="s">
        <v>1</v>
      </c>
      <c r="B2" s="6"/>
      <c r="C2" s="6"/>
    </row>
    <row r="3" s="1" customFormat="1" customHeight="1" spans="1:3">
      <c r="A3" s="7" t="s">
        <v>2</v>
      </c>
      <c r="B3" s="7" t="s">
        <v>3</v>
      </c>
      <c r="C3" s="7" t="s">
        <v>4</v>
      </c>
    </row>
    <row r="4" customHeight="1" spans="1:3">
      <c r="A4" s="8" t="str">
        <f>"1003"</f>
        <v>1003</v>
      </c>
      <c r="B4" s="8" t="str">
        <f>"23100305102"</f>
        <v>23100305102</v>
      </c>
      <c r="C4" s="8" t="str">
        <f>"李华堂"</f>
        <v>李华堂</v>
      </c>
    </row>
    <row r="5" customHeight="1" spans="1:3">
      <c r="A5" s="8" t="str">
        <f>"1003"</f>
        <v>1003</v>
      </c>
      <c r="B5" s="8" t="str">
        <f>"23100301209"</f>
        <v>23100301209</v>
      </c>
      <c r="C5" s="8" t="str">
        <f>"赵艺冉"</f>
        <v>赵艺冉</v>
      </c>
    </row>
    <row r="6" customHeight="1" spans="1:3">
      <c r="A6" s="8" t="str">
        <f>"1003"</f>
        <v>1003</v>
      </c>
      <c r="B6" s="8" t="str">
        <f>"23100307014"</f>
        <v>23100307014</v>
      </c>
      <c r="C6" s="8" t="str">
        <f>"孙路"</f>
        <v>孙路</v>
      </c>
    </row>
    <row r="7" customHeight="1" spans="1:3">
      <c r="A7" s="9" t="str">
        <f t="shared" ref="A7:A9" si="0">"1004"</f>
        <v>1004</v>
      </c>
      <c r="B7" s="9" t="str">
        <f>"23100414808"</f>
        <v>23100414808</v>
      </c>
      <c r="C7" s="9" t="str">
        <f>"张文轩"</f>
        <v>张文轩</v>
      </c>
    </row>
    <row r="8" customHeight="1" spans="1:3">
      <c r="A8" s="9" t="str">
        <f t="shared" si="0"/>
        <v>1004</v>
      </c>
      <c r="B8" s="9" t="str">
        <f>"23100402721"</f>
        <v>23100402721</v>
      </c>
      <c r="C8" s="9" t="str">
        <f>"张荣宇"</f>
        <v>张荣宇</v>
      </c>
    </row>
    <row r="9" customHeight="1" spans="1:3">
      <c r="A9" s="9" t="str">
        <f t="shared" si="0"/>
        <v>1004</v>
      </c>
      <c r="B9" s="9" t="str">
        <f>"23100404624"</f>
        <v>23100404624</v>
      </c>
      <c r="C9" s="9" t="str">
        <f>"王婉萍"</f>
        <v>王婉萍</v>
      </c>
    </row>
    <row r="10" customHeight="1" spans="1:3">
      <c r="A10" s="9" t="str">
        <f t="shared" ref="A10:A15" si="1">"1005"</f>
        <v>1005</v>
      </c>
      <c r="B10" s="9" t="str">
        <f>"23100509006"</f>
        <v>23100509006</v>
      </c>
      <c r="C10" s="9" t="str">
        <f>"代志阳"</f>
        <v>代志阳</v>
      </c>
    </row>
    <row r="11" customHeight="1" spans="1:3">
      <c r="A11" s="9" t="str">
        <f t="shared" si="1"/>
        <v>1005</v>
      </c>
      <c r="B11" s="9" t="str">
        <f>"23100509502"</f>
        <v>23100509502</v>
      </c>
      <c r="C11" s="9" t="str">
        <f>"宗豹"</f>
        <v>宗豹</v>
      </c>
    </row>
    <row r="12" customHeight="1" spans="1:3">
      <c r="A12" s="9" t="str">
        <f t="shared" si="1"/>
        <v>1005</v>
      </c>
      <c r="B12" s="9" t="str">
        <f>"23100507530"</f>
        <v>23100507530</v>
      </c>
      <c r="C12" s="9" t="str">
        <f>"高振龙"</f>
        <v>高振龙</v>
      </c>
    </row>
    <row r="13" customHeight="1" spans="1:3">
      <c r="A13" s="9" t="str">
        <f t="shared" si="1"/>
        <v>1005</v>
      </c>
      <c r="B13" s="9" t="str">
        <f>"23100519621"</f>
        <v>23100519621</v>
      </c>
      <c r="C13" s="9" t="str">
        <f>"徐状"</f>
        <v>徐状</v>
      </c>
    </row>
    <row r="14" customHeight="1" spans="1:3">
      <c r="A14" s="9" t="str">
        <f t="shared" si="1"/>
        <v>1005</v>
      </c>
      <c r="B14" s="9" t="str">
        <f>"23100514217"</f>
        <v>23100514217</v>
      </c>
      <c r="C14" s="9" t="str">
        <f>"褚天龙"</f>
        <v>褚天龙</v>
      </c>
    </row>
    <row r="15" customHeight="1" spans="1:3">
      <c r="A15" s="9" t="str">
        <f t="shared" si="1"/>
        <v>1005</v>
      </c>
      <c r="B15" s="9" t="str">
        <f>"23100525515"</f>
        <v>23100525515</v>
      </c>
      <c r="C15" s="9" t="str">
        <f>"刘祯"</f>
        <v>刘祯</v>
      </c>
    </row>
    <row r="16" customHeight="1" spans="1:3">
      <c r="A16" s="9" t="str">
        <f t="shared" ref="A16:A21" si="2">"1006"</f>
        <v>1006</v>
      </c>
      <c r="B16" s="9" t="str">
        <f>"23100614107"</f>
        <v>23100614107</v>
      </c>
      <c r="C16" s="9" t="str">
        <f>"卢乐天"</f>
        <v>卢乐天</v>
      </c>
    </row>
    <row r="17" customHeight="1" spans="1:3">
      <c r="A17" s="9" t="str">
        <f t="shared" si="2"/>
        <v>1006</v>
      </c>
      <c r="B17" s="9" t="str">
        <f>"23100627510"</f>
        <v>23100627510</v>
      </c>
      <c r="C17" s="9" t="str">
        <f>"王鑫"</f>
        <v>王鑫</v>
      </c>
    </row>
    <row r="18" customHeight="1" spans="1:3">
      <c r="A18" s="9" t="str">
        <f t="shared" si="2"/>
        <v>1006</v>
      </c>
      <c r="B18" s="9" t="str">
        <f>"23100610918"</f>
        <v>23100610918</v>
      </c>
      <c r="C18" s="9" t="str">
        <f>"王金环"</f>
        <v>王金环</v>
      </c>
    </row>
    <row r="19" customHeight="1" spans="1:3">
      <c r="A19" s="9" t="str">
        <f t="shared" si="2"/>
        <v>1006</v>
      </c>
      <c r="B19" s="9" t="str">
        <f>"23100626522"</f>
        <v>23100626522</v>
      </c>
      <c r="C19" s="9" t="str">
        <f>"赵睿兵"</f>
        <v>赵睿兵</v>
      </c>
    </row>
    <row r="20" customHeight="1" spans="1:3">
      <c r="A20" s="9" t="str">
        <f t="shared" si="2"/>
        <v>1006</v>
      </c>
      <c r="B20" s="9" t="str">
        <f>"23100623312"</f>
        <v>23100623312</v>
      </c>
      <c r="C20" s="9" t="str">
        <f>"刘芫"</f>
        <v>刘芫</v>
      </c>
    </row>
    <row r="21" customHeight="1" spans="1:3">
      <c r="A21" s="9" t="str">
        <f t="shared" si="2"/>
        <v>1006</v>
      </c>
      <c r="B21" s="9" t="str">
        <f>"23100606829"</f>
        <v>23100606829</v>
      </c>
      <c r="C21" s="9" t="str">
        <f>"黑琬婷"</f>
        <v>黑琬婷</v>
      </c>
    </row>
    <row r="22" customHeight="1" spans="1:3">
      <c r="A22" s="9" t="str">
        <f t="shared" ref="A22:A24" si="3">"1007"</f>
        <v>1007</v>
      </c>
      <c r="B22" s="9" t="str">
        <f>"23100716929"</f>
        <v>23100716929</v>
      </c>
      <c r="C22" s="9" t="str">
        <f>"薛雅蕾"</f>
        <v>薛雅蕾</v>
      </c>
    </row>
    <row r="23" customHeight="1" spans="1:3">
      <c r="A23" s="9" t="str">
        <f t="shared" si="3"/>
        <v>1007</v>
      </c>
      <c r="B23" s="9" t="str">
        <f>"23100712918"</f>
        <v>23100712918</v>
      </c>
      <c r="C23" s="9" t="str">
        <f>"文姝"</f>
        <v>文姝</v>
      </c>
    </row>
    <row r="24" customHeight="1" spans="1:3">
      <c r="A24" s="9" t="str">
        <f t="shared" si="3"/>
        <v>1007</v>
      </c>
      <c r="B24" s="9" t="str">
        <f>"23100722410"</f>
        <v>23100722410</v>
      </c>
      <c r="C24" s="9" t="str">
        <f>"陈德洁"</f>
        <v>陈德洁</v>
      </c>
    </row>
    <row r="25" customHeight="1" spans="1:3">
      <c r="A25" s="9" t="str">
        <f t="shared" ref="A25:A27" si="4">"1008"</f>
        <v>1008</v>
      </c>
      <c r="B25" s="9" t="str">
        <f>"23100816704"</f>
        <v>23100816704</v>
      </c>
      <c r="C25" s="9" t="str">
        <f>"冯玉杰"</f>
        <v>冯玉杰</v>
      </c>
    </row>
    <row r="26" customHeight="1" spans="1:3">
      <c r="A26" s="9" t="str">
        <f t="shared" si="4"/>
        <v>1008</v>
      </c>
      <c r="B26" s="9" t="str">
        <f>"23100812925"</f>
        <v>23100812925</v>
      </c>
      <c r="C26" s="9" t="str">
        <f>"吴云慧"</f>
        <v>吴云慧</v>
      </c>
    </row>
    <row r="27" customHeight="1" spans="1:3">
      <c r="A27" s="9" t="str">
        <f t="shared" si="4"/>
        <v>1008</v>
      </c>
      <c r="B27" s="9" t="str">
        <f>"23100819911"</f>
        <v>23100819911</v>
      </c>
      <c r="C27" s="9" t="str">
        <f>"高美雅"</f>
        <v>高美雅</v>
      </c>
    </row>
    <row r="28" customHeight="1" spans="1:3">
      <c r="A28" s="9" t="str">
        <f t="shared" ref="A28:A33" si="5">"1009"</f>
        <v>1009</v>
      </c>
      <c r="B28" s="9" t="str">
        <f>"23100926405"</f>
        <v>23100926405</v>
      </c>
      <c r="C28" s="9" t="str">
        <f>"张权"</f>
        <v>张权</v>
      </c>
    </row>
    <row r="29" customHeight="1" spans="1:3">
      <c r="A29" s="9" t="str">
        <f t="shared" si="5"/>
        <v>1009</v>
      </c>
      <c r="B29" s="9" t="str">
        <f>"23100920408"</f>
        <v>23100920408</v>
      </c>
      <c r="C29" s="9" t="str">
        <f>"王花峰"</f>
        <v>王花峰</v>
      </c>
    </row>
    <row r="30" customHeight="1" spans="1:3">
      <c r="A30" s="9" t="str">
        <f t="shared" si="5"/>
        <v>1009</v>
      </c>
      <c r="B30" s="9" t="str">
        <f>"23100908818"</f>
        <v>23100908818</v>
      </c>
      <c r="C30" s="9" t="str">
        <f>"张宁"</f>
        <v>张宁</v>
      </c>
    </row>
    <row r="31" customHeight="1" spans="1:3">
      <c r="A31" s="9" t="str">
        <f t="shared" si="5"/>
        <v>1009</v>
      </c>
      <c r="B31" s="9" t="str">
        <f>"23100921303"</f>
        <v>23100921303</v>
      </c>
      <c r="C31" s="9" t="str">
        <f>"高誉博"</f>
        <v>高誉博</v>
      </c>
    </row>
    <row r="32" customHeight="1" spans="1:3">
      <c r="A32" s="9" t="str">
        <f t="shared" si="5"/>
        <v>1009</v>
      </c>
      <c r="B32" s="9" t="str">
        <f>"23100904414"</f>
        <v>23100904414</v>
      </c>
      <c r="C32" s="9" t="str">
        <f>"任亭依"</f>
        <v>任亭依</v>
      </c>
    </row>
    <row r="33" customHeight="1" spans="1:3">
      <c r="A33" s="9" t="str">
        <f t="shared" si="5"/>
        <v>1009</v>
      </c>
      <c r="B33" s="9" t="str">
        <f>"23100902717"</f>
        <v>23100902717</v>
      </c>
      <c r="C33" s="9" t="str">
        <f>"黄嘉巍"</f>
        <v>黄嘉巍</v>
      </c>
    </row>
    <row r="34" customHeight="1" spans="1:3">
      <c r="A34" s="9" t="str">
        <f t="shared" ref="A34:A36" si="6">"1010"</f>
        <v>1010</v>
      </c>
      <c r="B34" s="9" t="str">
        <f>"23101000507"</f>
        <v>23101000507</v>
      </c>
      <c r="C34" s="9" t="str">
        <f>"周雯"</f>
        <v>周雯</v>
      </c>
    </row>
    <row r="35" customHeight="1" spans="1:3">
      <c r="A35" s="9" t="str">
        <f t="shared" si="6"/>
        <v>1010</v>
      </c>
      <c r="B35" s="9" t="str">
        <f>"23101006106"</f>
        <v>23101006106</v>
      </c>
      <c r="C35" s="9" t="str">
        <f>"白含冰"</f>
        <v>白含冰</v>
      </c>
    </row>
    <row r="36" customHeight="1" spans="1:3">
      <c r="A36" s="9" t="str">
        <f t="shared" si="6"/>
        <v>1010</v>
      </c>
      <c r="B36" s="9" t="str">
        <f>"23101014914"</f>
        <v>23101014914</v>
      </c>
      <c r="C36" s="9" t="str">
        <f>"宋晨恺"</f>
        <v>宋晨恺</v>
      </c>
    </row>
    <row r="37" customHeight="1" spans="1:3">
      <c r="A37" s="9" t="str">
        <f t="shared" ref="A37:A39" si="7">"1011"</f>
        <v>1011</v>
      </c>
      <c r="B37" s="9" t="str">
        <f>"23101115311"</f>
        <v>23101115311</v>
      </c>
      <c r="C37" s="9" t="str">
        <f>"褚楚"</f>
        <v>褚楚</v>
      </c>
    </row>
    <row r="38" customHeight="1" spans="1:3">
      <c r="A38" s="9" t="str">
        <f t="shared" si="7"/>
        <v>1011</v>
      </c>
      <c r="B38" s="9" t="str">
        <f>"23101113313"</f>
        <v>23101113313</v>
      </c>
      <c r="C38" s="9" t="str">
        <f>"侯承志"</f>
        <v>侯承志</v>
      </c>
    </row>
    <row r="39" customHeight="1" spans="1:3">
      <c r="A39" s="9" t="str">
        <f t="shared" si="7"/>
        <v>1011</v>
      </c>
      <c r="B39" s="9" t="str">
        <f>"23101103023"</f>
        <v>23101103023</v>
      </c>
      <c r="C39" s="9" t="str">
        <f>"陈居华"</f>
        <v>陈居华</v>
      </c>
    </row>
    <row r="40" customHeight="1" spans="1:3">
      <c r="A40" s="9" t="str">
        <f t="shared" ref="A40:A42" si="8">"1012"</f>
        <v>1012</v>
      </c>
      <c r="B40" s="9" t="str">
        <f>"23101226821"</f>
        <v>23101226821</v>
      </c>
      <c r="C40" s="9" t="str">
        <f>"苏婧雯"</f>
        <v>苏婧雯</v>
      </c>
    </row>
    <row r="41" customHeight="1" spans="1:3">
      <c r="A41" s="9" t="str">
        <f t="shared" si="8"/>
        <v>1012</v>
      </c>
      <c r="B41" s="9" t="str">
        <f>"23101227620"</f>
        <v>23101227620</v>
      </c>
      <c r="C41" s="9" t="str">
        <f>"王宁"</f>
        <v>王宁</v>
      </c>
    </row>
    <row r="42" customHeight="1" spans="1:3">
      <c r="A42" s="9" t="str">
        <f t="shared" si="8"/>
        <v>1012</v>
      </c>
      <c r="B42" s="9" t="str">
        <f>"23101201006"</f>
        <v>23101201006</v>
      </c>
      <c r="C42" s="9" t="str">
        <f>"余鑫漫"</f>
        <v>余鑫漫</v>
      </c>
    </row>
    <row r="43" customHeight="1" spans="1:3">
      <c r="A43" s="9" t="str">
        <f t="shared" ref="A43:A45" si="9">"1013"</f>
        <v>1013</v>
      </c>
      <c r="B43" s="9" t="str">
        <f>"23101324021"</f>
        <v>23101324021</v>
      </c>
      <c r="C43" s="9" t="str">
        <f>"刘航怡"</f>
        <v>刘航怡</v>
      </c>
    </row>
    <row r="44" customHeight="1" spans="1:3">
      <c r="A44" s="9" t="str">
        <f t="shared" si="9"/>
        <v>1013</v>
      </c>
      <c r="B44" s="9" t="str">
        <f>"23101319403"</f>
        <v>23101319403</v>
      </c>
      <c r="C44" s="9" t="str">
        <f>"许阳"</f>
        <v>许阳</v>
      </c>
    </row>
    <row r="45" customHeight="1" spans="1:3">
      <c r="A45" s="9" t="str">
        <f t="shared" si="9"/>
        <v>1013</v>
      </c>
      <c r="B45" s="9" t="str">
        <f>"23101306420"</f>
        <v>23101306420</v>
      </c>
      <c r="C45" s="9" t="str">
        <f>"刘仁杰"</f>
        <v>刘仁杰</v>
      </c>
    </row>
    <row r="46" customHeight="1" spans="1:3">
      <c r="A46" s="9" t="str">
        <f t="shared" ref="A46:A48" si="10">"1014"</f>
        <v>1014</v>
      </c>
      <c r="B46" s="9" t="str">
        <f>"23101407921"</f>
        <v>23101407921</v>
      </c>
      <c r="C46" s="9" t="str">
        <f>"张炜"</f>
        <v>张炜</v>
      </c>
    </row>
    <row r="47" customHeight="1" spans="1:3">
      <c r="A47" s="9" t="str">
        <f t="shared" si="10"/>
        <v>1014</v>
      </c>
      <c r="B47" s="9" t="str">
        <f>"23101415111"</f>
        <v>23101415111</v>
      </c>
      <c r="C47" s="9" t="str">
        <f>"贾睿"</f>
        <v>贾睿</v>
      </c>
    </row>
    <row r="48" customHeight="1" spans="1:3">
      <c r="A48" s="9" t="str">
        <f t="shared" si="10"/>
        <v>1014</v>
      </c>
      <c r="B48" s="9" t="str">
        <f>"23101425909"</f>
        <v>23101425909</v>
      </c>
      <c r="C48" s="9" t="str">
        <f>"陈建旭"</f>
        <v>陈建旭</v>
      </c>
    </row>
    <row r="49" customHeight="1" spans="1:3">
      <c r="A49" s="9" t="str">
        <f t="shared" ref="A49:A51" si="11">"1015"</f>
        <v>1015</v>
      </c>
      <c r="B49" s="9" t="str">
        <f>"23101500829"</f>
        <v>23101500829</v>
      </c>
      <c r="C49" s="9" t="str">
        <f>"李雅雯"</f>
        <v>李雅雯</v>
      </c>
    </row>
    <row r="50" customHeight="1" spans="1:3">
      <c r="A50" s="9" t="str">
        <f t="shared" si="11"/>
        <v>1015</v>
      </c>
      <c r="B50" s="9" t="str">
        <f>"23101517917"</f>
        <v>23101517917</v>
      </c>
      <c r="C50" s="9" t="str">
        <f>"王垚"</f>
        <v>王垚</v>
      </c>
    </row>
    <row r="51" customHeight="1" spans="1:3">
      <c r="A51" s="9" t="str">
        <f t="shared" si="11"/>
        <v>1015</v>
      </c>
      <c r="B51" s="9" t="str">
        <f>"23101526015"</f>
        <v>23101526015</v>
      </c>
      <c r="C51" s="9" t="str">
        <f>"闫纯阳"</f>
        <v>闫纯阳</v>
      </c>
    </row>
    <row r="52" customHeight="1" spans="1:3">
      <c r="A52" s="9" t="str">
        <f t="shared" ref="A52:A54" si="12">"1016"</f>
        <v>1016</v>
      </c>
      <c r="B52" s="9" t="str">
        <f>"23101608306"</f>
        <v>23101608306</v>
      </c>
      <c r="C52" s="9" t="str">
        <f>"张碧欣"</f>
        <v>张碧欣</v>
      </c>
    </row>
    <row r="53" customHeight="1" spans="1:3">
      <c r="A53" s="9" t="str">
        <f t="shared" si="12"/>
        <v>1016</v>
      </c>
      <c r="B53" s="9" t="str">
        <f>"23101611128"</f>
        <v>23101611128</v>
      </c>
      <c r="C53" s="9" t="str">
        <f>"师建权"</f>
        <v>师建权</v>
      </c>
    </row>
    <row r="54" customHeight="1" spans="1:3">
      <c r="A54" s="9" t="str">
        <f t="shared" si="12"/>
        <v>1016</v>
      </c>
      <c r="B54" s="9" t="str">
        <f>"23101623828"</f>
        <v>23101623828</v>
      </c>
      <c r="C54" s="9" t="str">
        <f>"柏钰"</f>
        <v>柏钰</v>
      </c>
    </row>
    <row r="55" customHeight="1" spans="1:3">
      <c r="A55" s="9" t="str">
        <f t="shared" ref="A55:A57" si="13">"1017"</f>
        <v>1017</v>
      </c>
      <c r="B55" s="9" t="str">
        <f>"23101724715"</f>
        <v>23101724715</v>
      </c>
      <c r="C55" s="9" t="str">
        <f>"王壬钦"</f>
        <v>王壬钦</v>
      </c>
    </row>
    <row r="56" customHeight="1" spans="1:3">
      <c r="A56" s="9" t="str">
        <f t="shared" si="13"/>
        <v>1017</v>
      </c>
      <c r="B56" s="9" t="str">
        <f>"23101704723"</f>
        <v>23101704723</v>
      </c>
      <c r="C56" s="9" t="str">
        <f>"王海彤"</f>
        <v>王海彤</v>
      </c>
    </row>
    <row r="57" customHeight="1" spans="1:3">
      <c r="A57" s="9" t="str">
        <f t="shared" si="13"/>
        <v>1017</v>
      </c>
      <c r="B57" s="9" t="str">
        <f>"23101700323"</f>
        <v>23101700323</v>
      </c>
      <c r="C57" s="9" t="str">
        <f>"王冉"</f>
        <v>王冉</v>
      </c>
    </row>
    <row r="58" customHeight="1" spans="1:3">
      <c r="A58" s="9" t="str">
        <f t="shared" ref="A58:A63" si="14">"1018"</f>
        <v>1018</v>
      </c>
      <c r="B58" s="9" t="str">
        <f>"23101825013"</f>
        <v>23101825013</v>
      </c>
      <c r="C58" s="9" t="str">
        <f>"刘灵惠"</f>
        <v>刘灵惠</v>
      </c>
    </row>
    <row r="59" customHeight="1" spans="1:3">
      <c r="A59" s="9" t="str">
        <f t="shared" si="14"/>
        <v>1018</v>
      </c>
      <c r="B59" s="9" t="str">
        <f>"23101802415"</f>
        <v>23101802415</v>
      </c>
      <c r="C59" s="9" t="str">
        <f>"周玫孜"</f>
        <v>周玫孜</v>
      </c>
    </row>
    <row r="60" customHeight="1" spans="1:3">
      <c r="A60" s="9" t="str">
        <f t="shared" si="14"/>
        <v>1018</v>
      </c>
      <c r="B60" s="9" t="str">
        <f>"23101801730"</f>
        <v>23101801730</v>
      </c>
      <c r="C60" s="9" t="str">
        <f>"李雪"</f>
        <v>李雪</v>
      </c>
    </row>
    <row r="61" customHeight="1" spans="1:3">
      <c r="A61" s="9" t="str">
        <f t="shared" si="14"/>
        <v>1018</v>
      </c>
      <c r="B61" s="9" t="str">
        <f>"23101802913"</f>
        <v>23101802913</v>
      </c>
      <c r="C61" s="9" t="str">
        <f>"时晓英"</f>
        <v>时晓英</v>
      </c>
    </row>
    <row r="62" customHeight="1" spans="1:3">
      <c r="A62" s="9" t="str">
        <f t="shared" si="14"/>
        <v>1018</v>
      </c>
      <c r="B62" s="9" t="str">
        <f>"23101813208"</f>
        <v>23101813208</v>
      </c>
      <c r="C62" s="9" t="str">
        <f>"马帅"</f>
        <v>马帅</v>
      </c>
    </row>
    <row r="63" customHeight="1" spans="1:3">
      <c r="A63" s="9" t="str">
        <f t="shared" si="14"/>
        <v>1018</v>
      </c>
      <c r="B63" s="9" t="str">
        <f>"23101822413"</f>
        <v>23101822413</v>
      </c>
      <c r="C63" s="9" t="str">
        <f>"王婧雯"</f>
        <v>王婧雯</v>
      </c>
    </row>
    <row r="64" customHeight="1" spans="1:3">
      <c r="A64" s="9" t="str">
        <f t="shared" ref="A64:A70" si="15">"1019"</f>
        <v>1019</v>
      </c>
      <c r="B64" s="9" t="str">
        <f>"23101917425"</f>
        <v>23101917425</v>
      </c>
      <c r="C64" s="9" t="str">
        <f>"姚棋雅"</f>
        <v>姚棋雅</v>
      </c>
    </row>
    <row r="65" customHeight="1" spans="1:3">
      <c r="A65" s="9" t="str">
        <f t="shared" si="15"/>
        <v>1019</v>
      </c>
      <c r="B65" s="9" t="str">
        <f>"23101923801"</f>
        <v>23101923801</v>
      </c>
      <c r="C65" s="9" t="str">
        <f>"李美惠"</f>
        <v>李美惠</v>
      </c>
    </row>
    <row r="66" customHeight="1" spans="1:3">
      <c r="A66" s="9" t="str">
        <f t="shared" si="15"/>
        <v>1019</v>
      </c>
      <c r="B66" s="9" t="str">
        <f>"23101912122"</f>
        <v>23101912122</v>
      </c>
      <c r="C66" s="9" t="str">
        <f>"楚龙鹏"</f>
        <v>楚龙鹏</v>
      </c>
    </row>
    <row r="67" customHeight="1" spans="1:3">
      <c r="A67" s="9" t="str">
        <f t="shared" si="15"/>
        <v>1019</v>
      </c>
      <c r="B67" s="9" t="str">
        <f>"23101906125"</f>
        <v>23101906125</v>
      </c>
      <c r="C67" s="9" t="str">
        <f>"李明申"</f>
        <v>李明申</v>
      </c>
    </row>
    <row r="68" customHeight="1" spans="1:3">
      <c r="A68" s="9" t="str">
        <f t="shared" si="15"/>
        <v>1019</v>
      </c>
      <c r="B68" s="9" t="str">
        <f>"23101928023"</f>
        <v>23101928023</v>
      </c>
      <c r="C68" s="9" t="str">
        <f>"李莹莹"</f>
        <v>李莹莹</v>
      </c>
    </row>
    <row r="69" customHeight="1" spans="1:3">
      <c r="A69" s="9" t="str">
        <f t="shared" si="15"/>
        <v>1019</v>
      </c>
      <c r="B69" s="9" t="str">
        <f>"23101904305"</f>
        <v>23101904305</v>
      </c>
      <c r="C69" s="9" t="str">
        <f>"赵晨一"</f>
        <v>赵晨一</v>
      </c>
    </row>
    <row r="70" customHeight="1" spans="1:3">
      <c r="A70" s="9" t="str">
        <f t="shared" si="15"/>
        <v>1019</v>
      </c>
      <c r="B70" s="9" t="str">
        <f>"23101916320"</f>
        <v>23101916320</v>
      </c>
      <c r="C70" s="9" t="str">
        <f>"郭志远"</f>
        <v>郭志远</v>
      </c>
    </row>
    <row r="71" customHeight="1" spans="1:3">
      <c r="A71" s="9" t="str">
        <f t="shared" ref="A71:A73" si="16">"1020"</f>
        <v>1020</v>
      </c>
      <c r="B71" s="9" t="str">
        <f>"23102009618"</f>
        <v>23102009618</v>
      </c>
      <c r="C71" s="9" t="str">
        <f>"丁子轩"</f>
        <v>丁子轩</v>
      </c>
    </row>
    <row r="72" customHeight="1" spans="1:3">
      <c r="A72" s="9" t="str">
        <f t="shared" si="16"/>
        <v>1020</v>
      </c>
      <c r="B72" s="9" t="str">
        <f>"23102015429"</f>
        <v>23102015429</v>
      </c>
      <c r="C72" s="9" t="str">
        <f>"张睿瑾"</f>
        <v>张睿瑾</v>
      </c>
    </row>
    <row r="73" customHeight="1" spans="1:3">
      <c r="A73" s="9" t="str">
        <f t="shared" si="16"/>
        <v>1020</v>
      </c>
      <c r="B73" s="9" t="str">
        <f>"23102009217"</f>
        <v>23102009217</v>
      </c>
      <c r="C73" s="9" t="str">
        <f>"孙富洋"</f>
        <v>孙富洋</v>
      </c>
    </row>
    <row r="74" customHeight="1" spans="1:3">
      <c r="A74" s="9" t="str">
        <f t="shared" ref="A74:A76" si="17">"1021"</f>
        <v>1021</v>
      </c>
      <c r="B74" s="9" t="str">
        <f>"23102114707"</f>
        <v>23102114707</v>
      </c>
      <c r="C74" s="9" t="str">
        <f>"邓云浩"</f>
        <v>邓云浩</v>
      </c>
    </row>
    <row r="75" customHeight="1" spans="1:3">
      <c r="A75" s="9" t="str">
        <f t="shared" si="17"/>
        <v>1021</v>
      </c>
      <c r="B75" s="9" t="str">
        <f>"23102121929"</f>
        <v>23102121929</v>
      </c>
      <c r="C75" s="9" t="str">
        <f>"张辰"</f>
        <v>张辰</v>
      </c>
    </row>
    <row r="76" customHeight="1" spans="1:3">
      <c r="A76" s="9" t="str">
        <f t="shared" si="17"/>
        <v>1021</v>
      </c>
      <c r="B76" s="9" t="str">
        <f>"23102118102"</f>
        <v>23102118102</v>
      </c>
      <c r="C76" s="9" t="str">
        <f>"李佳欣"</f>
        <v>李佳欣</v>
      </c>
    </row>
    <row r="77" customHeight="1" spans="1:3">
      <c r="A77" s="9" t="str">
        <f t="shared" ref="A77:A97" si="18">"1022"</f>
        <v>1022</v>
      </c>
      <c r="B77" s="9" t="str">
        <f>"23102210703"</f>
        <v>23102210703</v>
      </c>
      <c r="C77" s="9" t="str">
        <f>"王晨曦"</f>
        <v>王晨曦</v>
      </c>
    </row>
    <row r="78" customHeight="1" spans="1:3">
      <c r="A78" s="9" t="str">
        <f t="shared" si="18"/>
        <v>1022</v>
      </c>
      <c r="B78" s="9" t="str">
        <f>"23102225413"</f>
        <v>23102225413</v>
      </c>
      <c r="C78" s="9" t="str">
        <f>"周广辉"</f>
        <v>周广辉</v>
      </c>
    </row>
    <row r="79" customHeight="1" spans="1:3">
      <c r="A79" s="9" t="str">
        <f t="shared" si="18"/>
        <v>1022</v>
      </c>
      <c r="B79" s="9" t="str">
        <f>"23102211727"</f>
        <v>23102211727</v>
      </c>
      <c r="C79" s="9" t="str">
        <f>"王蓝瑶"</f>
        <v>王蓝瑶</v>
      </c>
    </row>
    <row r="80" customHeight="1" spans="1:3">
      <c r="A80" s="9" t="str">
        <f t="shared" si="18"/>
        <v>1022</v>
      </c>
      <c r="B80" s="9" t="str">
        <f>"23102208002"</f>
        <v>23102208002</v>
      </c>
      <c r="C80" s="9" t="str">
        <f>"夏涵"</f>
        <v>夏涵</v>
      </c>
    </row>
    <row r="81" customHeight="1" spans="1:3">
      <c r="A81" s="9" t="str">
        <f t="shared" si="18"/>
        <v>1022</v>
      </c>
      <c r="B81" s="9" t="str">
        <f>"23102210118"</f>
        <v>23102210118</v>
      </c>
      <c r="C81" s="9" t="str">
        <f>"董英彩"</f>
        <v>董英彩</v>
      </c>
    </row>
    <row r="82" customHeight="1" spans="1:3">
      <c r="A82" s="9" t="str">
        <f t="shared" si="18"/>
        <v>1022</v>
      </c>
      <c r="B82" s="9" t="str">
        <f>"23102202306"</f>
        <v>23102202306</v>
      </c>
      <c r="C82" s="9" t="str">
        <f>"李宁元"</f>
        <v>李宁元</v>
      </c>
    </row>
    <row r="83" customHeight="1" spans="1:3">
      <c r="A83" s="9" t="str">
        <f t="shared" si="18"/>
        <v>1022</v>
      </c>
      <c r="B83" s="9" t="str">
        <f>"23102203723"</f>
        <v>23102203723</v>
      </c>
      <c r="C83" s="9" t="str">
        <f>"赵婉婷"</f>
        <v>赵婉婷</v>
      </c>
    </row>
    <row r="84" customHeight="1" spans="1:3">
      <c r="A84" s="9" t="str">
        <f t="shared" si="18"/>
        <v>1022</v>
      </c>
      <c r="B84" s="9" t="str">
        <f>"23102205224"</f>
        <v>23102205224</v>
      </c>
      <c r="C84" s="9" t="str">
        <f>"文一"</f>
        <v>文一</v>
      </c>
    </row>
    <row r="85" customHeight="1" spans="1:3">
      <c r="A85" s="9" t="str">
        <f t="shared" si="18"/>
        <v>1022</v>
      </c>
      <c r="B85" s="9" t="str">
        <f>"23102207705"</f>
        <v>23102207705</v>
      </c>
      <c r="C85" s="9" t="str">
        <f>"孙柯"</f>
        <v>孙柯</v>
      </c>
    </row>
    <row r="86" customHeight="1" spans="1:3">
      <c r="A86" s="9" t="str">
        <f t="shared" si="18"/>
        <v>1022</v>
      </c>
      <c r="B86" s="9" t="str">
        <f>"23102213122"</f>
        <v>23102213122</v>
      </c>
      <c r="C86" s="9" t="str">
        <f>"杨志"</f>
        <v>杨志</v>
      </c>
    </row>
    <row r="87" customHeight="1" spans="1:3">
      <c r="A87" s="9" t="str">
        <f t="shared" si="18"/>
        <v>1022</v>
      </c>
      <c r="B87" s="9" t="str">
        <f>"23102226919"</f>
        <v>23102226919</v>
      </c>
      <c r="C87" s="9" t="str">
        <f>"吕臣英"</f>
        <v>吕臣英</v>
      </c>
    </row>
    <row r="88" customHeight="1" spans="1:3">
      <c r="A88" s="9" t="str">
        <f t="shared" si="18"/>
        <v>1022</v>
      </c>
      <c r="B88" s="9" t="str">
        <f>"23102221924"</f>
        <v>23102221924</v>
      </c>
      <c r="C88" s="9" t="str">
        <f>"李上元"</f>
        <v>李上元</v>
      </c>
    </row>
    <row r="89" customHeight="1" spans="1:3">
      <c r="A89" s="9" t="str">
        <f t="shared" si="18"/>
        <v>1022</v>
      </c>
      <c r="B89" s="9" t="str">
        <f>"23102224626"</f>
        <v>23102224626</v>
      </c>
      <c r="C89" s="9" t="str">
        <f>"李慧源"</f>
        <v>李慧源</v>
      </c>
    </row>
    <row r="90" customHeight="1" spans="1:3">
      <c r="A90" s="9" t="str">
        <f t="shared" si="18"/>
        <v>1022</v>
      </c>
      <c r="B90" s="9" t="str">
        <f>"23102227517"</f>
        <v>23102227517</v>
      </c>
      <c r="C90" s="9" t="str">
        <f>"王振江"</f>
        <v>王振江</v>
      </c>
    </row>
    <row r="91" customHeight="1" spans="1:3">
      <c r="A91" s="9" t="str">
        <f t="shared" si="18"/>
        <v>1022</v>
      </c>
      <c r="B91" s="9" t="str">
        <f>"23102202125"</f>
        <v>23102202125</v>
      </c>
      <c r="C91" s="9" t="str">
        <f>"齐伟霞"</f>
        <v>齐伟霞</v>
      </c>
    </row>
    <row r="92" customHeight="1" spans="1:3">
      <c r="A92" s="9" t="str">
        <f t="shared" si="18"/>
        <v>1022</v>
      </c>
      <c r="B92" s="9" t="str">
        <f>"23102217702"</f>
        <v>23102217702</v>
      </c>
      <c r="C92" s="9" t="str">
        <f>"尹迪"</f>
        <v>尹迪</v>
      </c>
    </row>
    <row r="93" customHeight="1" spans="1:3">
      <c r="A93" s="9" t="str">
        <f t="shared" si="18"/>
        <v>1022</v>
      </c>
      <c r="B93" s="9" t="str">
        <f>"23102211301"</f>
        <v>23102211301</v>
      </c>
      <c r="C93" s="9" t="str">
        <f>"王思雨"</f>
        <v>王思雨</v>
      </c>
    </row>
    <row r="94" customHeight="1" spans="1:3">
      <c r="A94" s="9" t="str">
        <f t="shared" si="18"/>
        <v>1022</v>
      </c>
      <c r="B94" s="9" t="str">
        <f>"23102221719"</f>
        <v>23102221719</v>
      </c>
      <c r="C94" s="9" t="str">
        <f>"张鑫雨"</f>
        <v>张鑫雨</v>
      </c>
    </row>
    <row r="95" customHeight="1" spans="1:3">
      <c r="A95" s="9" t="str">
        <f t="shared" si="18"/>
        <v>1022</v>
      </c>
      <c r="B95" s="9" t="str">
        <f>"23102214911"</f>
        <v>23102214911</v>
      </c>
      <c r="C95" s="9" t="str">
        <f>"何浩楠"</f>
        <v>何浩楠</v>
      </c>
    </row>
    <row r="96" customHeight="1" spans="1:3">
      <c r="A96" s="9" t="str">
        <f t="shared" si="18"/>
        <v>1022</v>
      </c>
      <c r="B96" s="9" t="str">
        <f>"23102209903"</f>
        <v>23102209903</v>
      </c>
      <c r="C96" s="9" t="str">
        <f>"王翱"</f>
        <v>王翱</v>
      </c>
    </row>
    <row r="97" customHeight="1" spans="1:3">
      <c r="A97" s="9" t="str">
        <f t="shared" si="18"/>
        <v>1022</v>
      </c>
      <c r="B97" s="9" t="str">
        <f>"23102225913"</f>
        <v>23102225913</v>
      </c>
      <c r="C97" s="9" t="str">
        <f>"刘双盈"</f>
        <v>刘双盈</v>
      </c>
    </row>
    <row r="98" customHeight="1" spans="1:3">
      <c r="A98" s="9" t="str">
        <f t="shared" ref="A98:A103" si="19">"1023"</f>
        <v>1023</v>
      </c>
      <c r="B98" s="9" t="str">
        <f>"23102303814"</f>
        <v>23102303814</v>
      </c>
      <c r="C98" s="9" t="str">
        <f>"王海迪"</f>
        <v>王海迪</v>
      </c>
    </row>
    <row r="99" customHeight="1" spans="1:3">
      <c r="A99" s="9" t="str">
        <f t="shared" si="19"/>
        <v>1023</v>
      </c>
      <c r="B99" s="9" t="str">
        <f>"23102321723"</f>
        <v>23102321723</v>
      </c>
      <c r="C99" s="9" t="str">
        <f>"王光璨"</f>
        <v>王光璨</v>
      </c>
    </row>
    <row r="100" customHeight="1" spans="1:3">
      <c r="A100" s="9" t="str">
        <f t="shared" si="19"/>
        <v>1023</v>
      </c>
      <c r="B100" s="9" t="str">
        <f>"23102300228"</f>
        <v>23102300228</v>
      </c>
      <c r="C100" s="9" t="str">
        <f>"王任飞"</f>
        <v>王任飞</v>
      </c>
    </row>
    <row r="101" customHeight="1" spans="1:3">
      <c r="A101" s="9" t="str">
        <f t="shared" si="19"/>
        <v>1023</v>
      </c>
      <c r="B101" s="9" t="str">
        <f>"23102305211"</f>
        <v>23102305211</v>
      </c>
      <c r="C101" s="9" t="str">
        <f>"薛菊"</f>
        <v>薛菊</v>
      </c>
    </row>
    <row r="102" customHeight="1" spans="1:3">
      <c r="A102" s="9" t="str">
        <f t="shared" si="19"/>
        <v>1023</v>
      </c>
      <c r="B102" s="9" t="str">
        <f>"23102327925"</f>
        <v>23102327925</v>
      </c>
      <c r="C102" s="9" t="str">
        <f>"丁玲"</f>
        <v>丁玲</v>
      </c>
    </row>
    <row r="103" customHeight="1" spans="1:3">
      <c r="A103" s="9" t="str">
        <f t="shared" si="19"/>
        <v>1023</v>
      </c>
      <c r="B103" s="9" t="str">
        <f>"23102317219"</f>
        <v>23102317219</v>
      </c>
      <c r="C103" s="9" t="str">
        <f>"刘悦"</f>
        <v>刘悦</v>
      </c>
    </row>
    <row r="104" customHeight="1" spans="1:3">
      <c r="A104" s="9" t="str">
        <f t="shared" ref="A104:A106" si="20">"1024"</f>
        <v>1024</v>
      </c>
      <c r="B104" s="9" t="str">
        <f>"23102417812"</f>
        <v>23102417812</v>
      </c>
      <c r="C104" s="9" t="str">
        <f>"郭佳炜"</f>
        <v>郭佳炜</v>
      </c>
    </row>
    <row r="105" customHeight="1" spans="1:3">
      <c r="A105" s="9" t="str">
        <f t="shared" si="20"/>
        <v>1024</v>
      </c>
      <c r="B105" s="9" t="str">
        <f>"23102424408"</f>
        <v>23102424408</v>
      </c>
      <c r="C105" s="9" t="str">
        <f>"潘韶钰"</f>
        <v>潘韶钰</v>
      </c>
    </row>
    <row r="106" customHeight="1" spans="1:3">
      <c r="A106" s="9" t="str">
        <f t="shared" si="20"/>
        <v>1024</v>
      </c>
      <c r="B106" s="9" t="str">
        <f>"23102418228"</f>
        <v>23102418228</v>
      </c>
      <c r="C106" s="9" t="str">
        <f>"张婵"</f>
        <v>张婵</v>
      </c>
    </row>
    <row r="107" customHeight="1" spans="1:3">
      <c r="A107" s="9" t="str">
        <f t="shared" ref="A107:A109" si="21">"1025"</f>
        <v>1025</v>
      </c>
      <c r="B107" s="9" t="str">
        <f>"23102525526"</f>
        <v>23102525526</v>
      </c>
      <c r="C107" s="9" t="str">
        <f>"孙永丽"</f>
        <v>孙永丽</v>
      </c>
    </row>
    <row r="108" customHeight="1" spans="1:3">
      <c r="A108" s="9" t="str">
        <f t="shared" si="21"/>
        <v>1025</v>
      </c>
      <c r="B108" s="9" t="str">
        <f>"23102519518"</f>
        <v>23102519518</v>
      </c>
      <c r="C108" s="9" t="str">
        <f>"王梨颖"</f>
        <v>王梨颖</v>
      </c>
    </row>
    <row r="109" customHeight="1" spans="1:3">
      <c r="A109" s="9" t="str">
        <f t="shared" si="21"/>
        <v>1025</v>
      </c>
      <c r="B109" s="9" t="str">
        <f>"23102504507"</f>
        <v>23102504507</v>
      </c>
      <c r="C109" s="9" t="str">
        <f>"徐建英"</f>
        <v>徐建英</v>
      </c>
    </row>
    <row r="110" customHeight="1" spans="1:3">
      <c r="A110" s="9" t="str">
        <f t="shared" ref="A110:A113" si="22">"1026"</f>
        <v>1026</v>
      </c>
      <c r="B110" s="9" t="str">
        <f>"23102617707"</f>
        <v>23102617707</v>
      </c>
      <c r="C110" s="9" t="str">
        <f>"余念"</f>
        <v>余念</v>
      </c>
    </row>
    <row r="111" customHeight="1" spans="1:3">
      <c r="A111" s="9" t="str">
        <f t="shared" si="22"/>
        <v>1026</v>
      </c>
      <c r="B111" s="9" t="str">
        <f>"23102623715"</f>
        <v>23102623715</v>
      </c>
      <c r="C111" s="9" t="str">
        <f>"王志轶"</f>
        <v>王志轶</v>
      </c>
    </row>
    <row r="112" customHeight="1" spans="1:3">
      <c r="A112" s="9" t="str">
        <f t="shared" si="22"/>
        <v>1026</v>
      </c>
      <c r="B112" s="9" t="str">
        <f>"23102612408"</f>
        <v>23102612408</v>
      </c>
      <c r="C112" s="9" t="str">
        <f>"王淦"</f>
        <v>王淦</v>
      </c>
    </row>
    <row r="113" customHeight="1" spans="1:3">
      <c r="A113" s="9" t="str">
        <f t="shared" si="22"/>
        <v>1026</v>
      </c>
      <c r="B113" s="9" t="str">
        <f>"23102626605"</f>
        <v>23102626605</v>
      </c>
      <c r="C113" s="9" t="str">
        <f>"丁一洋"</f>
        <v>丁一洋</v>
      </c>
    </row>
    <row r="114" customHeight="1" spans="1:3">
      <c r="A114" s="9" t="str">
        <f t="shared" ref="A114:A119" si="23">"1027"</f>
        <v>1027</v>
      </c>
      <c r="B114" s="9" t="str">
        <f>"23102712603"</f>
        <v>23102712603</v>
      </c>
      <c r="C114" s="9" t="str">
        <f>"秦韵强"</f>
        <v>秦韵强</v>
      </c>
    </row>
    <row r="115" customHeight="1" spans="1:3">
      <c r="A115" s="9" t="str">
        <f t="shared" si="23"/>
        <v>1027</v>
      </c>
      <c r="B115" s="9" t="str">
        <f>"23102721401"</f>
        <v>23102721401</v>
      </c>
      <c r="C115" s="9" t="str">
        <f>"徐宁巧"</f>
        <v>徐宁巧</v>
      </c>
    </row>
    <row r="116" customHeight="1" spans="1:3">
      <c r="A116" s="9" t="str">
        <f t="shared" si="23"/>
        <v>1027</v>
      </c>
      <c r="B116" s="9" t="str">
        <f>"23102719407"</f>
        <v>23102719407</v>
      </c>
      <c r="C116" s="9" t="str">
        <f>"刘艺"</f>
        <v>刘艺</v>
      </c>
    </row>
    <row r="117" customHeight="1" spans="1:3">
      <c r="A117" s="9" t="str">
        <f t="shared" si="23"/>
        <v>1027</v>
      </c>
      <c r="B117" s="9" t="str">
        <f>"23102726916"</f>
        <v>23102726916</v>
      </c>
      <c r="C117" s="9" t="str">
        <f>"姜靖雯"</f>
        <v>姜靖雯</v>
      </c>
    </row>
    <row r="118" customHeight="1" spans="1:3">
      <c r="A118" s="9" t="str">
        <f t="shared" si="23"/>
        <v>1027</v>
      </c>
      <c r="B118" s="9" t="str">
        <f>"23102716508"</f>
        <v>23102716508</v>
      </c>
      <c r="C118" s="9" t="str">
        <f>"林艳延"</f>
        <v>林艳延</v>
      </c>
    </row>
    <row r="119" customHeight="1" spans="1:3">
      <c r="A119" s="9" t="str">
        <f t="shared" si="23"/>
        <v>1027</v>
      </c>
      <c r="B119" s="9" t="str">
        <f>"23102706414"</f>
        <v>23102706414</v>
      </c>
      <c r="C119" s="9" t="str">
        <f>"王星宇"</f>
        <v>王星宇</v>
      </c>
    </row>
    <row r="120" customHeight="1" spans="1:3">
      <c r="A120" s="9" t="str">
        <f t="shared" ref="A120:A126" si="24">"1028"</f>
        <v>1028</v>
      </c>
      <c r="B120" s="9" t="str">
        <f>"23102802622"</f>
        <v>23102802622</v>
      </c>
      <c r="C120" s="9" t="str">
        <f>"李依"</f>
        <v>李依</v>
      </c>
    </row>
    <row r="121" customHeight="1" spans="1:3">
      <c r="A121" s="9" t="str">
        <f t="shared" si="24"/>
        <v>1028</v>
      </c>
      <c r="B121" s="9" t="str">
        <f>"23102823701"</f>
        <v>23102823701</v>
      </c>
      <c r="C121" s="9" t="str">
        <f>"周蕴"</f>
        <v>周蕴</v>
      </c>
    </row>
    <row r="122" customHeight="1" spans="1:3">
      <c r="A122" s="9" t="str">
        <f t="shared" si="24"/>
        <v>1028</v>
      </c>
      <c r="B122" s="9" t="str">
        <f>"23102805229"</f>
        <v>23102805229</v>
      </c>
      <c r="C122" s="9" t="str">
        <f>"任致君"</f>
        <v>任致君</v>
      </c>
    </row>
    <row r="123" customHeight="1" spans="1:3">
      <c r="A123" s="9" t="str">
        <f t="shared" si="24"/>
        <v>1028</v>
      </c>
      <c r="B123" s="9" t="str">
        <f>"23102817224"</f>
        <v>23102817224</v>
      </c>
      <c r="C123" s="9" t="str">
        <f>"杨振毓"</f>
        <v>杨振毓</v>
      </c>
    </row>
    <row r="124" customHeight="1" spans="1:3">
      <c r="A124" s="9" t="str">
        <f t="shared" si="24"/>
        <v>1028</v>
      </c>
      <c r="B124" s="9" t="str">
        <f>"23102810921"</f>
        <v>23102810921</v>
      </c>
      <c r="C124" s="9" t="str">
        <f>"鲁易莎"</f>
        <v>鲁易莎</v>
      </c>
    </row>
    <row r="125" customHeight="1" spans="1:3">
      <c r="A125" s="9" t="str">
        <f t="shared" si="24"/>
        <v>1028</v>
      </c>
      <c r="B125" s="9" t="str">
        <f>"23102814201"</f>
        <v>23102814201</v>
      </c>
      <c r="C125" s="9" t="str">
        <f>"易若晨"</f>
        <v>易若晨</v>
      </c>
    </row>
    <row r="126" customHeight="1" spans="1:3">
      <c r="A126" s="9" t="str">
        <f t="shared" si="24"/>
        <v>1028</v>
      </c>
      <c r="B126" s="9" t="str">
        <f>"23102822823"</f>
        <v>23102822823</v>
      </c>
      <c r="C126" s="9" t="str">
        <f>"许哓晴"</f>
        <v>许哓晴</v>
      </c>
    </row>
    <row r="127" customHeight="1" spans="1:3">
      <c r="A127" s="9" t="str">
        <f t="shared" ref="A127:A150" si="25">"1029"</f>
        <v>1029</v>
      </c>
      <c r="B127" s="9" t="str">
        <f>"23102927609"</f>
        <v>23102927609</v>
      </c>
      <c r="C127" s="9" t="str">
        <f>"许明明"</f>
        <v>许明明</v>
      </c>
    </row>
    <row r="128" customHeight="1" spans="1:3">
      <c r="A128" s="9" t="str">
        <f t="shared" si="25"/>
        <v>1029</v>
      </c>
      <c r="B128" s="9" t="str">
        <f>"23102918223"</f>
        <v>23102918223</v>
      </c>
      <c r="C128" s="9" t="str">
        <f>"杨诗凯"</f>
        <v>杨诗凯</v>
      </c>
    </row>
    <row r="129" customHeight="1" spans="1:3">
      <c r="A129" s="9" t="str">
        <f t="shared" si="25"/>
        <v>1029</v>
      </c>
      <c r="B129" s="9" t="str">
        <f>"23102918002"</f>
        <v>23102918002</v>
      </c>
      <c r="C129" s="9" t="str">
        <f>"谢典江"</f>
        <v>谢典江</v>
      </c>
    </row>
    <row r="130" customHeight="1" spans="1:3">
      <c r="A130" s="9" t="str">
        <f t="shared" si="25"/>
        <v>1029</v>
      </c>
      <c r="B130" s="9" t="str">
        <f>"23102918108"</f>
        <v>23102918108</v>
      </c>
      <c r="C130" s="9" t="str">
        <f>"焦城鑫"</f>
        <v>焦城鑫</v>
      </c>
    </row>
    <row r="131" customHeight="1" spans="1:3">
      <c r="A131" s="9" t="str">
        <f t="shared" si="25"/>
        <v>1029</v>
      </c>
      <c r="B131" s="9" t="str">
        <f>"23102904911"</f>
        <v>23102904911</v>
      </c>
      <c r="C131" s="9" t="str">
        <f>"王志宇"</f>
        <v>王志宇</v>
      </c>
    </row>
    <row r="132" customHeight="1" spans="1:3">
      <c r="A132" s="9" t="str">
        <f t="shared" si="25"/>
        <v>1029</v>
      </c>
      <c r="B132" s="9" t="str">
        <f>"23102926415"</f>
        <v>23102926415</v>
      </c>
      <c r="C132" s="9" t="str">
        <f>"别霖臻"</f>
        <v>别霖臻</v>
      </c>
    </row>
    <row r="133" customHeight="1" spans="1:3">
      <c r="A133" s="9" t="str">
        <f t="shared" si="25"/>
        <v>1029</v>
      </c>
      <c r="B133" s="9" t="str">
        <f>"23102923810"</f>
        <v>23102923810</v>
      </c>
      <c r="C133" s="9" t="str">
        <f>"王梦琪"</f>
        <v>王梦琪</v>
      </c>
    </row>
    <row r="134" customHeight="1" spans="1:3">
      <c r="A134" s="9" t="str">
        <f t="shared" si="25"/>
        <v>1029</v>
      </c>
      <c r="B134" s="9" t="str">
        <f>"23102912604"</f>
        <v>23102912604</v>
      </c>
      <c r="C134" s="9" t="str">
        <f>"陈榕梅"</f>
        <v>陈榕梅</v>
      </c>
    </row>
    <row r="135" customHeight="1" spans="1:3">
      <c r="A135" s="9" t="str">
        <f t="shared" si="25"/>
        <v>1029</v>
      </c>
      <c r="B135" s="9" t="str">
        <f>"23102915713"</f>
        <v>23102915713</v>
      </c>
      <c r="C135" s="9" t="str">
        <f>"朱晓风"</f>
        <v>朱晓风</v>
      </c>
    </row>
    <row r="136" customHeight="1" spans="1:3">
      <c r="A136" s="9" t="str">
        <f t="shared" si="25"/>
        <v>1029</v>
      </c>
      <c r="B136" s="9" t="str">
        <f>"23102907018"</f>
        <v>23102907018</v>
      </c>
      <c r="C136" s="9" t="str">
        <f>"董丰瑶"</f>
        <v>董丰瑶</v>
      </c>
    </row>
    <row r="137" customHeight="1" spans="1:3">
      <c r="A137" s="9" t="str">
        <f t="shared" si="25"/>
        <v>1029</v>
      </c>
      <c r="B137" s="9" t="str">
        <f>"23102922819"</f>
        <v>23102922819</v>
      </c>
      <c r="C137" s="9" t="str">
        <f>"颜琳丛"</f>
        <v>颜琳丛</v>
      </c>
    </row>
    <row r="138" customHeight="1" spans="1:3">
      <c r="A138" s="9" t="str">
        <f t="shared" si="25"/>
        <v>1029</v>
      </c>
      <c r="B138" s="9" t="str">
        <f>"23102922514"</f>
        <v>23102922514</v>
      </c>
      <c r="C138" s="9" t="str">
        <f>"吴晓宇"</f>
        <v>吴晓宇</v>
      </c>
    </row>
    <row r="139" customHeight="1" spans="1:3">
      <c r="A139" s="9" t="str">
        <f t="shared" si="25"/>
        <v>1029</v>
      </c>
      <c r="B139" s="9" t="str">
        <f>"23102913705"</f>
        <v>23102913705</v>
      </c>
      <c r="C139" s="9" t="str">
        <f>"马圣楠"</f>
        <v>马圣楠</v>
      </c>
    </row>
    <row r="140" customHeight="1" spans="1:3">
      <c r="A140" s="9" t="str">
        <f t="shared" si="25"/>
        <v>1029</v>
      </c>
      <c r="B140" s="9" t="str">
        <f>"23102924407"</f>
        <v>23102924407</v>
      </c>
      <c r="C140" s="9" t="str">
        <f>"衡柯沁"</f>
        <v>衡柯沁</v>
      </c>
    </row>
    <row r="141" customHeight="1" spans="1:3">
      <c r="A141" s="9" t="str">
        <f t="shared" si="25"/>
        <v>1029</v>
      </c>
      <c r="B141" s="9" t="str">
        <f>"23102903326"</f>
        <v>23102903326</v>
      </c>
      <c r="C141" s="9" t="str">
        <f>"李欣茹"</f>
        <v>李欣茹</v>
      </c>
    </row>
    <row r="142" customHeight="1" spans="1:3">
      <c r="A142" s="9" t="str">
        <f t="shared" si="25"/>
        <v>1029</v>
      </c>
      <c r="B142" s="9" t="str">
        <f>"23102906216"</f>
        <v>23102906216</v>
      </c>
      <c r="C142" s="9" t="str">
        <f>"秦永武"</f>
        <v>秦永武</v>
      </c>
    </row>
    <row r="143" customHeight="1" spans="1:3">
      <c r="A143" s="9" t="str">
        <f t="shared" si="25"/>
        <v>1029</v>
      </c>
      <c r="B143" s="9" t="str">
        <f>"23102912509"</f>
        <v>23102912509</v>
      </c>
      <c r="C143" s="9" t="str">
        <f>"牛伸溢"</f>
        <v>牛伸溢</v>
      </c>
    </row>
    <row r="144" customHeight="1" spans="1:3">
      <c r="A144" s="9" t="str">
        <f t="shared" si="25"/>
        <v>1029</v>
      </c>
      <c r="B144" s="9" t="str">
        <f>"23102907213"</f>
        <v>23102907213</v>
      </c>
      <c r="C144" s="9" t="str">
        <f>"王磊"</f>
        <v>王磊</v>
      </c>
    </row>
    <row r="145" customHeight="1" spans="1:3">
      <c r="A145" s="9" t="str">
        <f t="shared" si="25"/>
        <v>1029</v>
      </c>
      <c r="B145" s="9" t="str">
        <f>"23102918830"</f>
        <v>23102918830</v>
      </c>
      <c r="C145" s="9" t="str">
        <f>"王丰泽"</f>
        <v>王丰泽</v>
      </c>
    </row>
    <row r="146" customHeight="1" spans="1:3">
      <c r="A146" s="9" t="str">
        <f t="shared" si="25"/>
        <v>1029</v>
      </c>
      <c r="B146" s="9" t="str">
        <f>"23102905027"</f>
        <v>23102905027</v>
      </c>
      <c r="C146" s="9" t="str">
        <f>"汤文杰"</f>
        <v>汤文杰</v>
      </c>
    </row>
    <row r="147" customHeight="1" spans="1:3">
      <c r="A147" s="9" t="str">
        <f t="shared" si="25"/>
        <v>1029</v>
      </c>
      <c r="B147" s="9" t="str">
        <f>"23102915610"</f>
        <v>23102915610</v>
      </c>
      <c r="C147" s="9" t="str">
        <f>"尹坪"</f>
        <v>尹坪</v>
      </c>
    </row>
    <row r="148" customHeight="1" spans="1:3">
      <c r="A148" s="9" t="str">
        <f t="shared" si="25"/>
        <v>1029</v>
      </c>
      <c r="B148" s="9" t="str">
        <f>"23102901816"</f>
        <v>23102901816</v>
      </c>
      <c r="C148" s="9" t="str">
        <f>"左冬阳"</f>
        <v>左冬阳</v>
      </c>
    </row>
    <row r="149" customHeight="1" spans="1:3">
      <c r="A149" s="9" t="str">
        <f t="shared" si="25"/>
        <v>1029</v>
      </c>
      <c r="B149" s="9" t="str">
        <f>"23102917324"</f>
        <v>23102917324</v>
      </c>
      <c r="C149" s="9" t="str">
        <f>"韩乐"</f>
        <v>韩乐</v>
      </c>
    </row>
    <row r="150" customHeight="1" spans="1:3">
      <c r="A150" s="9" t="str">
        <f t="shared" si="25"/>
        <v>1029</v>
      </c>
      <c r="B150" s="9" t="str">
        <f>"23102909329"</f>
        <v>23102909329</v>
      </c>
      <c r="C150" s="9" t="str">
        <f>"马晓华"</f>
        <v>马晓华</v>
      </c>
    </row>
    <row r="151" customHeight="1" spans="1:3">
      <c r="A151" s="9" t="str">
        <f t="shared" ref="A151:A153" si="26">"1030"</f>
        <v>1030</v>
      </c>
      <c r="B151" s="9" t="str">
        <f>"23103010003"</f>
        <v>23103010003</v>
      </c>
      <c r="C151" s="9" t="str">
        <f>"王茜"</f>
        <v>王茜</v>
      </c>
    </row>
    <row r="152" customHeight="1" spans="1:3">
      <c r="A152" s="9" t="str">
        <f t="shared" si="26"/>
        <v>1030</v>
      </c>
      <c r="B152" s="9" t="str">
        <f>"23103016304"</f>
        <v>23103016304</v>
      </c>
      <c r="C152" s="9" t="str">
        <f>"史常春"</f>
        <v>史常春</v>
      </c>
    </row>
    <row r="153" customHeight="1" spans="1:3">
      <c r="A153" s="9" t="str">
        <f t="shared" si="26"/>
        <v>1030</v>
      </c>
      <c r="B153" s="9" t="str">
        <f>"23103005227"</f>
        <v>23103005227</v>
      </c>
      <c r="C153" s="9" t="str">
        <f>"闫海"</f>
        <v>闫海</v>
      </c>
    </row>
    <row r="154" customHeight="1" spans="1:3">
      <c r="A154" s="9" t="str">
        <f t="shared" ref="A154:A156" si="27">"1031"</f>
        <v>1031</v>
      </c>
      <c r="B154" s="9" t="str">
        <f>"23103122707"</f>
        <v>23103122707</v>
      </c>
      <c r="C154" s="9" t="str">
        <f>"陈卓"</f>
        <v>陈卓</v>
      </c>
    </row>
    <row r="155" customHeight="1" spans="1:3">
      <c r="A155" s="9" t="str">
        <f t="shared" si="27"/>
        <v>1031</v>
      </c>
      <c r="B155" s="9" t="str">
        <f>"23103115721"</f>
        <v>23103115721</v>
      </c>
      <c r="C155" s="9" t="str">
        <f>"刘春琰"</f>
        <v>刘春琰</v>
      </c>
    </row>
    <row r="156" customHeight="1" spans="1:3">
      <c r="A156" s="9" t="str">
        <f t="shared" si="27"/>
        <v>1031</v>
      </c>
      <c r="B156" s="9" t="str">
        <f>"23103114118"</f>
        <v>23103114118</v>
      </c>
      <c r="C156" s="9" t="str">
        <f>"胡若楠"</f>
        <v>胡若楠</v>
      </c>
    </row>
    <row r="157" customHeight="1" spans="1:3">
      <c r="A157" s="9" t="str">
        <f t="shared" ref="A157:A162" si="28">"1032"</f>
        <v>1032</v>
      </c>
      <c r="B157" s="9" t="str">
        <f>"23103227707"</f>
        <v>23103227707</v>
      </c>
      <c r="C157" s="9" t="str">
        <f>"田心语"</f>
        <v>田心语</v>
      </c>
    </row>
    <row r="158" customHeight="1" spans="1:3">
      <c r="A158" s="9" t="str">
        <f t="shared" si="28"/>
        <v>1032</v>
      </c>
      <c r="B158" s="9" t="str">
        <f>"23103203925"</f>
        <v>23103203925</v>
      </c>
      <c r="C158" s="9" t="str">
        <f>"程通"</f>
        <v>程通</v>
      </c>
    </row>
    <row r="159" customHeight="1" spans="1:3">
      <c r="A159" s="9" t="str">
        <f t="shared" si="28"/>
        <v>1032</v>
      </c>
      <c r="B159" s="9" t="str">
        <f>"23103216227"</f>
        <v>23103216227</v>
      </c>
      <c r="C159" s="9" t="str">
        <f>"曹佳怡"</f>
        <v>曹佳怡</v>
      </c>
    </row>
    <row r="160" customHeight="1" spans="1:3">
      <c r="A160" s="9" t="str">
        <f t="shared" si="28"/>
        <v>1032</v>
      </c>
      <c r="B160" s="9" t="str">
        <f>"23103203415"</f>
        <v>23103203415</v>
      </c>
      <c r="C160" s="9" t="str">
        <f>"简璞"</f>
        <v>简璞</v>
      </c>
    </row>
    <row r="161" customHeight="1" spans="1:3">
      <c r="A161" s="9" t="str">
        <f t="shared" si="28"/>
        <v>1032</v>
      </c>
      <c r="B161" s="9" t="str">
        <f>"23103206927"</f>
        <v>23103206927</v>
      </c>
      <c r="C161" s="9" t="str">
        <f>"曾照港"</f>
        <v>曾照港</v>
      </c>
    </row>
    <row r="162" customHeight="1" spans="1:3">
      <c r="A162" s="9" t="str">
        <f t="shared" si="28"/>
        <v>1032</v>
      </c>
      <c r="B162" s="9" t="str">
        <f>"23103210725"</f>
        <v>23103210725</v>
      </c>
      <c r="C162" s="9" t="str">
        <f>"陈宸"</f>
        <v>陈宸</v>
      </c>
    </row>
    <row r="163" customHeight="1" spans="1:3">
      <c r="A163" s="9" t="str">
        <f t="shared" ref="A163:A165" si="29">"1033"</f>
        <v>1033</v>
      </c>
      <c r="B163" s="9" t="str">
        <f>"23103308618"</f>
        <v>23103308618</v>
      </c>
      <c r="C163" s="9" t="str">
        <f>"秦启超"</f>
        <v>秦启超</v>
      </c>
    </row>
    <row r="164" customHeight="1" spans="1:3">
      <c r="A164" s="9" t="str">
        <f t="shared" si="29"/>
        <v>1033</v>
      </c>
      <c r="B164" s="9" t="str">
        <f>"23103322122"</f>
        <v>23103322122</v>
      </c>
      <c r="C164" s="9" t="str">
        <f>"娄馨元"</f>
        <v>娄馨元</v>
      </c>
    </row>
    <row r="165" customHeight="1" spans="1:3">
      <c r="A165" s="9" t="str">
        <f t="shared" si="29"/>
        <v>1033</v>
      </c>
      <c r="B165" s="9" t="str">
        <f>"23103307502"</f>
        <v>23103307502</v>
      </c>
      <c r="C165" s="9" t="str">
        <f>"梅红士"</f>
        <v>梅红士</v>
      </c>
    </row>
    <row r="166" customHeight="1" spans="1:3">
      <c r="A166" s="9" t="str">
        <f t="shared" ref="A166:A168" si="30">"1034"</f>
        <v>1034</v>
      </c>
      <c r="B166" s="9" t="str">
        <f>"23103415324"</f>
        <v>23103415324</v>
      </c>
      <c r="C166" s="9" t="str">
        <f>"刘亚飞"</f>
        <v>刘亚飞</v>
      </c>
    </row>
    <row r="167" customHeight="1" spans="1:3">
      <c r="A167" s="9" t="str">
        <f t="shared" si="30"/>
        <v>1034</v>
      </c>
      <c r="B167" s="9" t="str">
        <f>"23103417213"</f>
        <v>23103417213</v>
      </c>
      <c r="C167" s="9" t="str">
        <f>"王会娜"</f>
        <v>王会娜</v>
      </c>
    </row>
    <row r="168" customHeight="1" spans="1:3">
      <c r="A168" s="9" t="str">
        <f t="shared" si="30"/>
        <v>1034</v>
      </c>
      <c r="B168" s="9" t="str">
        <f>"23103408625"</f>
        <v>23103408625</v>
      </c>
      <c r="C168" s="9" t="str">
        <f>"耿卓"</f>
        <v>耿卓</v>
      </c>
    </row>
    <row r="169" customHeight="1" spans="1:3">
      <c r="A169" s="9" t="str">
        <f t="shared" ref="A169:A177" si="31">"1035"</f>
        <v>1035</v>
      </c>
      <c r="B169" s="9" t="str">
        <f>"23103521609"</f>
        <v>23103521609</v>
      </c>
      <c r="C169" s="9" t="str">
        <f>"夏灵溪"</f>
        <v>夏灵溪</v>
      </c>
    </row>
    <row r="170" customHeight="1" spans="1:3">
      <c r="A170" s="9" t="str">
        <f t="shared" si="31"/>
        <v>1035</v>
      </c>
      <c r="B170" s="9" t="str">
        <f>"23103507001"</f>
        <v>23103507001</v>
      </c>
      <c r="C170" s="9" t="str">
        <f>"李金岭"</f>
        <v>李金岭</v>
      </c>
    </row>
    <row r="171" customHeight="1" spans="1:3">
      <c r="A171" s="9" t="str">
        <f t="shared" si="31"/>
        <v>1035</v>
      </c>
      <c r="B171" s="9" t="str">
        <f>"23103505705"</f>
        <v>23103505705</v>
      </c>
      <c r="C171" s="9" t="str">
        <f>"李龙飞"</f>
        <v>李龙飞</v>
      </c>
    </row>
    <row r="172" customHeight="1" spans="1:3">
      <c r="A172" s="9" t="str">
        <f t="shared" si="31"/>
        <v>1035</v>
      </c>
      <c r="B172" s="9" t="str">
        <f>"23103503202"</f>
        <v>23103503202</v>
      </c>
      <c r="C172" s="9" t="str">
        <f>"肖义雪"</f>
        <v>肖义雪</v>
      </c>
    </row>
    <row r="173" customHeight="1" spans="1:3">
      <c r="A173" s="9" t="str">
        <f t="shared" si="31"/>
        <v>1035</v>
      </c>
      <c r="B173" s="9" t="str">
        <f>"23103514619"</f>
        <v>23103514619</v>
      </c>
      <c r="C173" s="9" t="str">
        <f>"马玉龙"</f>
        <v>马玉龙</v>
      </c>
    </row>
    <row r="174" customHeight="1" spans="1:3">
      <c r="A174" s="9" t="str">
        <f t="shared" si="31"/>
        <v>1035</v>
      </c>
      <c r="B174" s="9" t="str">
        <f>"23103501721"</f>
        <v>23103501721</v>
      </c>
      <c r="C174" s="9" t="str">
        <f>"李雨聪"</f>
        <v>李雨聪</v>
      </c>
    </row>
    <row r="175" customHeight="1" spans="1:3">
      <c r="A175" s="9" t="str">
        <f t="shared" si="31"/>
        <v>1035</v>
      </c>
      <c r="B175" s="9" t="str">
        <f>"23103522919"</f>
        <v>23103522919</v>
      </c>
      <c r="C175" s="9" t="str">
        <f>"张馨月"</f>
        <v>张馨月</v>
      </c>
    </row>
    <row r="176" customHeight="1" spans="1:3">
      <c r="A176" s="9" t="str">
        <f t="shared" si="31"/>
        <v>1035</v>
      </c>
      <c r="B176" s="9" t="str">
        <f>"23103517105"</f>
        <v>23103517105</v>
      </c>
      <c r="C176" s="9" t="str">
        <f>"魏稳"</f>
        <v>魏稳</v>
      </c>
    </row>
    <row r="177" customHeight="1" spans="1:3">
      <c r="A177" s="9" t="str">
        <f t="shared" si="31"/>
        <v>1035</v>
      </c>
      <c r="B177" s="9" t="str">
        <f>"23103521322"</f>
        <v>23103521322</v>
      </c>
      <c r="C177" s="9" t="str">
        <f>"韩振"</f>
        <v>韩振</v>
      </c>
    </row>
    <row r="178" customHeight="1" spans="1:3">
      <c r="A178" s="9" t="str">
        <f t="shared" ref="A178:A183" si="32">"1036"</f>
        <v>1036</v>
      </c>
      <c r="B178" s="9" t="str">
        <f>"23103623610"</f>
        <v>23103623610</v>
      </c>
      <c r="C178" s="9" t="str">
        <f>"黄博远"</f>
        <v>黄博远</v>
      </c>
    </row>
    <row r="179" customHeight="1" spans="1:3">
      <c r="A179" s="9" t="str">
        <f t="shared" si="32"/>
        <v>1036</v>
      </c>
      <c r="B179" s="9" t="str">
        <f>"23103625410"</f>
        <v>23103625410</v>
      </c>
      <c r="C179" s="9" t="str">
        <f>"李端"</f>
        <v>李端</v>
      </c>
    </row>
    <row r="180" customHeight="1" spans="1:3">
      <c r="A180" s="9" t="str">
        <f t="shared" si="32"/>
        <v>1036</v>
      </c>
      <c r="B180" s="9" t="str">
        <f>"23103617216"</f>
        <v>23103617216</v>
      </c>
      <c r="C180" s="9" t="str">
        <f>"杨乐"</f>
        <v>杨乐</v>
      </c>
    </row>
    <row r="181" customHeight="1" spans="1:3">
      <c r="A181" s="9" t="str">
        <f t="shared" si="32"/>
        <v>1036</v>
      </c>
      <c r="B181" s="9" t="str">
        <f>"23103625611"</f>
        <v>23103625611</v>
      </c>
      <c r="C181" s="9" t="str">
        <f>"望瑞博"</f>
        <v>望瑞博</v>
      </c>
    </row>
    <row r="182" customHeight="1" spans="1:3">
      <c r="A182" s="9" t="str">
        <f t="shared" si="32"/>
        <v>1036</v>
      </c>
      <c r="B182" s="9" t="str">
        <f>"23103609909"</f>
        <v>23103609909</v>
      </c>
      <c r="C182" s="9" t="str">
        <f>"赵希艳"</f>
        <v>赵希艳</v>
      </c>
    </row>
    <row r="183" customHeight="1" spans="1:3">
      <c r="A183" s="9" t="str">
        <f t="shared" si="32"/>
        <v>1036</v>
      </c>
      <c r="B183" s="9" t="str">
        <f>"23103620320"</f>
        <v>23103620320</v>
      </c>
      <c r="C183" s="9" t="str">
        <f>"刘梦媛"</f>
        <v>刘梦媛</v>
      </c>
    </row>
    <row r="184" customHeight="1" spans="1:3">
      <c r="A184" s="9" t="str">
        <f t="shared" ref="A184:A189" si="33">"1037"</f>
        <v>1037</v>
      </c>
      <c r="B184" s="9" t="str">
        <f>"23103724017"</f>
        <v>23103724017</v>
      </c>
      <c r="C184" s="9" t="str">
        <f>"黄瑞暄"</f>
        <v>黄瑞暄</v>
      </c>
    </row>
    <row r="185" customHeight="1" spans="1:3">
      <c r="A185" s="9" t="str">
        <f t="shared" si="33"/>
        <v>1037</v>
      </c>
      <c r="B185" s="9" t="str">
        <f>"23103710405"</f>
        <v>23103710405</v>
      </c>
      <c r="C185" s="9" t="str">
        <f>"石美龄"</f>
        <v>石美龄</v>
      </c>
    </row>
    <row r="186" customHeight="1" spans="1:3">
      <c r="A186" s="9" t="str">
        <f t="shared" si="33"/>
        <v>1037</v>
      </c>
      <c r="B186" s="9" t="str">
        <f>"23103717015"</f>
        <v>23103717015</v>
      </c>
      <c r="C186" s="9" t="str">
        <f>"张照玲"</f>
        <v>张照玲</v>
      </c>
    </row>
    <row r="187" customHeight="1" spans="1:3">
      <c r="A187" s="9" t="str">
        <f t="shared" si="33"/>
        <v>1037</v>
      </c>
      <c r="B187" s="9" t="str">
        <f>"23103726301"</f>
        <v>23103726301</v>
      </c>
      <c r="C187" s="9" t="str">
        <f>"齐许"</f>
        <v>齐许</v>
      </c>
    </row>
    <row r="188" customHeight="1" spans="1:3">
      <c r="A188" s="9" t="str">
        <f t="shared" si="33"/>
        <v>1037</v>
      </c>
      <c r="B188" s="9" t="str">
        <f>"23103704330"</f>
        <v>23103704330</v>
      </c>
      <c r="C188" s="9" t="str">
        <f>"张菲"</f>
        <v>张菲</v>
      </c>
    </row>
    <row r="189" customHeight="1" spans="1:3">
      <c r="A189" s="9" t="str">
        <f t="shared" si="33"/>
        <v>1037</v>
      </c>
      <c r="B189" s="9" t="str">
        <f>"23103708125"</f>
        <v>23103708125</v>
      </c>
      <c r="C189" s="9" t="str">
        <f>"代巧遇"</f>
        <v>代巧遇</v>
      </c>
    </row>
    <row r="190" customHeight="1" spans="1:3">
      <c r="A190" s="9" t="str">
        <f t="shared" ref="A190:A195" si="34">"1038"</f>
        <v>1038</v>
      </c>
      <c r="B190" s="9" t="str">
        <f>"23103809313"</f>
        <v>23103809313</v>
      </c>
      <c r="C190" s="9" t="str">
        <f>"王振宇"</f>
        <v>王振宇</v>
      </c>
    </row>
    <row r="191" customHeight="1" spans="1:3">
      <c r="A191" s="9" t="str">
        <f t="shared" si="34"/>
        <v>1038</v>
      </c>
      <c r="B191" s="9" t="str">
        <f>"23103821204"</f>
        <v>23103821204</v>
      </c>
      <c r="C191" s="9" t="str">
        <f>"李伟业"</f>
        <v>李伟业</v>
      </c>
    </row>
    <row r="192" customHeight="1" spans="1:3">
      <c r="A192" s="9" t="str">
        <f t="shared" si="34"/>
        <v>1038</v>
      </c>
      <c r="B192" s="9" t="str">
        <f>"23103803816"</f>
        <v>23103803816</v>
      </c>
      <c r="C192" s="9" t="str">
        <f>"李坤阳"</f>
        <v>李坤阳</v>
      </c>
    </row>
    <row r="193" customHeight="1" spans="1:3">
      <c r="A193" s="9" t="str">
        <f t="shared" si="34"/>
        <v>1038</v>
      </c>
      <c r="B193" s="9" t="str">
        <f>"23103824113"</f>
        <v>23103824113</v>
      </c>
      <c r="C193" s="9" t="str">
        <f>"韩保帅"</f>
        <v>韩保帅</v>
      </c>
    </row>
    <row r="194" customHeight="1" spans="1:3">
      <c r="A194" s="9" t="str">
        <f t="shared" si="34"/>
        <v>1038</v>
      </c>
      <c r="B194" s="9" t="str">
        <f>"23103813504"</f>
        <v>23103813504</v>
      </c>
      <c r="C194" s="9" t="str">
        <f>"屈国亮"</f>
        <v>屈国亮</v>
      </c>
    </row>
    <row r="195" customHeight="1" spans="1:3">
      <c r="A195" s="9" t="str">
        <f t="shared" si="34"/>
        <v>1038</v>
      </c>
      <c r="B195" s="9" t="str">
        <f>"23103815601"</f>
        <v>23103815601</v>
      </c>
      <c r="C195" s="9" t="str">
        <f>"林春军"</f>
        <v>林春军</v>
      </c>
    </row>
    <row r="196" customHeight="1" spans="1:3">
      <c r="A196" s="9" t="str">
        <f t="shared" ref="A196:A202" si="35">"1039"</f>
        <v>1039</v>
      </c>
      <c r="B196" s="9" t="str">
        <f>"23103903422"</f>
        <v>23103903422</v>
      </c>
      <c r="C196" s="9" t="str">
        <f>"余志浩"</f>
        <v>余志浩</v>
      </c>
    </row>
    <row r="197" customHeight="1" spans="1:3">
      <c r="A197" s="9" t="str">
        <f t="shared" si="35"/>
        <v>1039</v>
      </c>
      <c r="B197" s="9" t="str">
        <f>"23103917905"</f>
        <v>23103917905</v>
      </c>
      <c r="C197" s="9" t="str">
        <f>"常冉"</f>
        <v>常冉</v>
      </c>
    </row>
    <row r="198" customHeight="1" spans="1:3">
      <c r="A198" s="9" t="str">
        <f t="shared" si="35"/>
        <v>1039</v>
      </c>
      <c r="B198" s="9" t="str">
        <f>"23103917509"</f>
        <v>23103917509</v>
      </c>
      <c r="C198" s="9" t="str">
        <f>"冯艺濛"</f>
        <v>冯艺濛</v>
      </c>
    </row>
    <row r="199" customHeight="1" spans="1:3">
      <c r="A199" s="9" t="str">
        <f t="shared" si="35"/>
        <v>1039</v>
      </c>
      <c r="B199" s="9" t="str">
        <f>"23103904818"</f>
        <v>23103904818</v>
      </c>
      <c r="C199" s="9" t="str">
        <f>"李伟"</f>
        <v>李伟</v>
      </c>
    </row>
    <row r="200" customHeight="1" spans="1:3">
      <c r="A200" s="9" t="str">
        <f t="shared" si="35"/>
        <v>1039</v>
      </c>
      <c r="B200" s="9" t="str">
        <f>"23103903808"</f>
        <v>23103903808</v>
      </c>
      <c r="C200" s="9" t="str">
        <f>"张金林"</f>
        <v>张金林</v>
      </c>
    </row>
    <row r="201" customHeight="1" spans="1:3">
      <c r="A201" s="9" t="str">
        <f t="shared" si="35"/>
        <v>1039</v>
      </c>
      <c r="B201" s="9" t="str">
        <f>"23103907124"</f>
        <v>23103907124</v>
      </c>
      <c r="C201" s="9" t="str">
        <f>"田培文"</f>
        <v>田培文</v>
      </c>
    </row>
    <row r="202" customHeight="1" spans="1:3">
      <c r="A202" s="9" t="str">
        <f t="shared" si="35"/>
        <v>1039</v>
      </c>
      <c r="B202" s="9" t="str">
        <f>"23103925804"</f>
        <v>23103925804</v>
      </c>
      <c r="C202" s="9" t="str">
        <f>"张泽钜"</f>
        <v>张泽钜</v>
      </c>
    </row>
    <row r="203" customHeight="1" spans="1:3">
      <c r="A203" s="9" t="str">
        <f t="shared" ref="A203:A205" si="36">"1040"</f>
        <v>1040</v>
      </c>
      <c r="B203" s="9" t="str">
        <f>"23104011814"</f>
        <v>23104011814</v>
      </c>
      <c r="C203" s="9" t="str">
        <f>"张佳佳"</f>
        <v>张佳佳</v>
      </c>
    </row>
    <row r="204" customHeight="1" spans="1:3">
      <c r="A204" s="9" t="str">
        <f t="shared" si="36"/>
        <v>1040</v>
      </c>
      <c r="B204" s="9" t="str">
        <f>"23104009813"</f>
        <v>23104009813</v>
      </c>
      <c r="C204" s="9" t="str">
        <f>"张千一"</f>
        <v>张千一</v>
      </c>
    </row>
    <row r="205" customHeight="1" spans="1:3">
      <c r="A205" s="9" t="str">
        <f t="shared" si="36"/>
        <v>1040</v>
      </c>
      <c r="B205" s="9" t="str">
        <f>"23104023717"</f>
        <v>23104023717</v>
      </c>
      <c r="C205" s="9" t="str">
        <f>"勾小宝"</f>
        <v>勾小宝</v>
      </c>
    </row>
    <row r="206" customHeight="1" spans="1:3">
      <c r="A206" s="9" t="str">
        <f t="shared" ref="A206:A208" si="37">"1041"</f>
        <v>1041</v>
      </c>
      <c r="B206" s="9" t="str">
        <f>"23104104918"</f>
        <v>23104104918</v>
      </c>
      <c r="C206" s="9" t="str">
        <f>"程宛璐"</f>
        <v>程宛璐</v>
      </c>
    </row>
    <row r="207" customHeight="1" spans="1:3">
      <c r="A207" s="9" t="str">
        <f t="shared" si="37"/>
        <v>1041</v>
      </c>
      <c r="B207" s="9" t="str">
        <f>"23104108008"</f>
        <v>23104108008</v>
      </c>
      <c r="C207" s="9" t="str">
        <f>"万肖"</f>
        <v>万肖</v>
      </c>
    </row>
    <row r="208" customHeight="1" spans="1:3">
      <c r="A208" s="9" t="str">
        <f t="shared" si="37"/>
        <v>1041</v>
      </c>
      <c r="B208" s="9" t="str">
        <f>"23104115604"</f>
        <v>23104115604</v>
      </c>
      <c r="C208" s="9" t="str">
        <f>"赵东阳"</f>
        <v>赵东阳</v>
      </c>
    </row>
    <row r="209" s="2" customFormat="1" customHeight="1" spans="1:3">
      <c r="A209" s="9" t="str">
        <f t="shared" ref="A209:A211" si="38">"1042"</f>
        <v>1042</v>
      </c>
      <c r="B209" s="9" t="str">
        <f>"23104222206"</f>
        <v>23104222206</v>
      </c>
      <c r="C209" s="9" t="str">
        <f>"刘清林"</f>
        <v>刘清林</v>
      </c>
    </row>
    <row r="210" s="2" customFormat="1" customHeight="1" spans="1:3">
      <c r="A210" s="9" t="str">
        <f t="shared" si="38"/>
        <v>1042</v>
      </c>
      <c r="B210" s="9" t="str">
        <f>"23104222303"</f>
        <v>23104222303</v>
      </c>
      <c r="C210" s="9" t="str">
        <f>"袁萌苡"</f>
        <v>袁萌苡</v>
      </c>
    </row>
    <row r="211" s="2" customFormat="1" customHeight="1" spans="1:3">
      <c r="A211" s="9" t="str">
        <f t="shared" si="38"/>
        <v>1042</v>
      </c>
      <c r="B211" s="9" t="str">
        <f>"23104213614"</f>
        <v>23104213614</v>
      </c>
      <c r="C211" s="9" t="str">
        <f>"方云云"</f>
        <v>方云云</v>
      </c>
    </row>
    <row r="212" s="2" customFormat="1" customHeight="1" spans="1:3">
      <c r="A212" s="9" t="str">
        <f t="shared" ref="A212:A217" si="39">"1043"</f>
        <v>1043</v>
      </c>
      <c r="B212" s="9" t="str">
        <f>"23104305711"</f>
        <v>23104305711</v>
      </c>
      <c r="C212" s="9" t="str">
        <f>"王梦瑶"</f>
        <v>王梦瑶</v>
      </c>
    </row>
    <row r="213" s="2" customFormat="1" customHeight="1" spans="1:3">
      <c r="A213" s="9" t="str">
        <f t="shared" si="39"/>
        <v>1043</v>
      </c>
      <c r="B213" s="9" t="str">
        <f>"23104309620"</f>
        <v>23104309620</v>
      </c>
      <c r="C213" s="9" t="str">
        <f>"姜月"</f>
        <v>姜月</v>
      </c>
    </row>
    <row r="214" s="2" customFormat="1" customHeight="1" spans="1:3">
      <c r="A214" s="9" t="str">
        <f t="shared" si="39"/>
        <v>1043</v>
      </c>
      <c r="B214" s="9" t="str">
        <f>"23104311805"</f>
        <v>23104311805</v>
      </c>
      <c r="C214" s="9" t="str">
        <f>"徐云澍"</f>
        <v>徐云澍</v>
      </c>
    </row>
    <row r="215" s="2" customFormat="1" customHeight="1" spans="1:3">
      <c r="A215" s="9" t="str">
        <f t="shared" si="39"/>
        <v>1043</v>
      </c>
      <c r="B215" s="9" t="str">
        <f>"23104316609"</f>
        <v>23104316609</v>
      </c>
      <c r="C215" s="9" t="str">
        <f>"李琼"</f>
        <v>李琼</v>
      </c>
    </row>
    <row r="216" s="2" customFormat="1" customHeight="1" spans="1:3">
      <c r="A216" s="9" t="str">
        <f t="shared" si="39"/>
        <v>1043</v>
      </c>
      <c r="B216" s="9" t="str">
        <f>"23104322714"</f>
        <v>23104322714</v>
      </c>
      <c r="C216" s="9" t="str">
        <f>"王雅聪"</f>
        <v>王雅聪</v>
      </c>
    </row>
    <row r="217" s="2" customFormat="1" customHeight="1" spans="1:3">
      <c r="A217" s="9" t="str">
        <f t="shared" si="39"/>
        <v>1043</v>
      </c>
      <c r="B217" s="9" t="str">
        <f>"23104302812"</f>
        <v>23104302812</v>
      </c>
      <c r="C217" s="9" t="str">
        <f>"张淑欣"</f>
        <v>张淑欣</v>
      </c>
    </row>
    <row r="218" s="2" customFormat="1" customHeight="1" spans="1:3">
      <c r="A218" s="9" t="str">
        <f t="shared" ref="A218:A223" si="40">"1044"</f>
        <v>1044</v>
      </c>
      <c r="B218" s="9" t="str">
        <f>"23104413822"</f>
        <v>23104413822</v>
      </c>
      <c r="C218" s="9" t="str">
        <f>"宁凯阳"</f>
        <v>宁凯阳</v>
      </c>
    </row>
    <row r="219" s="2" customFormat="1" customHeight="1" spans="1:3">
      <c r="A219" s="9" t="str">
        <f t="shared" si="40"/>
        <v>1044</v>
      </c>
      <c r="B219" s="9" t="str">
        <f>"23104414015"</f>
        <v>23104414015</v>
      </c>
      <c r="C219" s="9" t="str">
        <f>"易剑奇"</f>
        <v>易剑奇</v>
      </c>
    </row>
    <row r="220" s="2" customFormat="1" customHeight="1" spans="1:3">
      <c r="A220" s="9" t="str">
        <f t="shared" si="40"/>
        <v>1044</v>
      </c>
      <c r="B220" s="9" t="str">
        <f>"23104404329"</f>
        <v>23104404329</v>
      </c>
      <c r="C220" s="9" t="str">
        <f>"雷海博"</f>
        <v>雷海博</v>
      </c>
    </row>
    <row r="221" s="2" customFormat="1" customHeight="1" spans="1:3">
      <c r="A221" s="9" t="str">
        <f t="shared" si="40"/>
        <v>1044</v>
      </c>
      <c r="B221" s="9" t="str">
        <f>"23104413619"</f>
        <v>23104413619</v>
      </c>
      <c r="C221" s="9" t="str">
        <f>"石宸豪"</f>
        <v>石宸豪</v>
      </c>
    </row>
    <row r="222" s="2" customFormat="1" customHeight="1" spans="1:3">
      <c r="A222" s="9" t="str">
        <f t="shared" si="40"/>
        <v>1044</v>
      </c>
      <c r="B222" s="9" t="str">
        <f>"23104407704"</f>
        <v>23104407704</v>
      </c>
      <c r="C222" s="9" t="str">
        <f>"陈杰"</f>
        <v>陈杰</v>
      </c>
    </row>
    <row r="223" s="2" customFormat="1" customHeight="1" spans="1:3">
      <c r="A223" s="9" t="str">
        <f t="shared" si="40"/>
        <v>1044</v>
      </c>
      <c r="B223" s="9" t="str">
        <f>"23104406018"</f>
        <v>23104406018</v>
      </c>
      <c r="C223" s="9" t="str">
        <f>"王展"</f>
        <v>王展</v>
      </c>
    </row>
    <row r="224" s="2" customFormat="1" customHeight="1" spans="1:3">
      <c r="A224" s="9" t="str">
        <f t="shared" ref="A224:A229" si="41">"1045"</f>
        <v>1045</v>
      </c>
      <c r="B224" s="9" t="str">
        <f>"23104525213"</f>
        <v>23104525213</v>
      </c>
      <c r="C224" s="9" t="str">
        <f>"肖红霞"</f>
        <v>肖红霞</v>
      </c>
    </row>
    <row r="225" s="2" customFormat="1" customHeight="1" spans="1:3">
      <c r="A225" s="9" t="str">
        <f t="shared" si="41"/>
        <v>1045</v>
      </c>
      <c r="B225" s="9" t="str">
        <f>"23104510123"</f>
        <v>23104510123</v>
      </c>
      <c r="C225" s="9" t="str">
        <f>"张鹏飞"</f>
        <v>张鹏飞</v>
      </c>
    </row>
    <row r="226" s="2" customFormat="1" customHeight="1" spans="1:3">
      <c r="A226" s="9" t="str">
        <f t="shared" si="41"/>
        <v>1045</v>
      </c>
      <c r="B226" s="9" t="str">
        <f>"23104523206"</f>
        <v>23104523206</v>
      </c>
      <c r="C226" s="9" t="str">
        <f>"赵盈"</f>
        <v>赵盈</v>
      </c>
    </row>
    <row r="227" s="2" customFormat="1" customHeight="1" spans="1:3">
      <c r="A227" s="9" t="str">
        <f t="shared" si="41"/>
        <v>1045</v>
      </c>
      <c r="B227" s="9" t="str">
        <f>"23104515404"</f>
        <v>23104515404</v>
      </c>
      <c r="C227" s="9" t="str">
        <f>"贾炎培"</f>
        <v>贾炎培</v>
      </c>
    </row>
    <row r="228" s="2" customFormat="1" customHeight="1" spans="1:3">
      <c r="A228" s="9" t="str">
        <f t="shared" si="41"/>
        <v>1045</v>
      </c>
      <c r="B228" s="9" t="str">
        <f>"23104527009"</f>
        <v>23104527009</v>
      </c>
      <c r="C228" s="9" t="str">
        <f>"刘红君"</f>
        <v>刘红君</v>
      </c>
    </row>
    <row r="229" s="2" customFormat="1" customHeight="1" spans="1:3">
      <c r="A229" s="9" t="str">
        <f t="shared" si="41"/>
        <v>1045</v>
      </c>
      <c r="B229" s="9" t="str">
        <f>"23104506119"</f>
        <v>23104506119</v>
      </c>
      <c r="C229" s="9" t="str">
        <f>"任贵洋"</f>
        <v>任贵洋</v>
      </c>
    </row>
    <row r="230" s="2" customFormat="1" customHeight="1" spans="1:3">
      <c r="A230" s="9" t="str">
        <f t="shared" ref="A230:A235" si="42">"1046"</f>
        <v>1046</v>
      </c>
      <c r="B230" s="9" t="str">
        <f>"23104623816"</f>
        <v>23104623816</v>
      </c>
      <c r="C230" s="9" t="str">
        <f>"陈亚平"</f>
        <v>陈亚平</v>
      </c>
    </row>
    <row r="231" s="2" customFormat="1" customHeight="1" spans="1:3">
      <c r="A231" s="9" t="str">
        <f t="shared" si="42"/>
        <v>1046</v>
      </c>
      <c r="B231" s="9" t="str">
        <f>"23104602217"</f>
        <v>23104602217</v>
      </c>
      <c r="C231" s="9" t="str">
        <f>"王梦凌"</f>
        <v>王梦凌</v>
      </c>
    </row>
    <row r="232" s="2" customFormat="1" customHeight="1" spans="1:3">
      <c r="A232" s="9" t="str">
        <f t="shared" si="42"/>
        <v>1046</v>
      </c>
      <c r="B232" s="9" t="str">
        <f>"23104606129"</f>
        <v>23104606129</v>
      </c>
      <c r="C232" s="9" t="str">
        <f>"张啸森"</f>
        <v>张啸森</v>
      </c>
    </row>
    <row r="233" s="2" customFormat="1" customHeight="1" spans="1:3">
      <c r="A233" s="9" t="str">
        <f t="shared" si="42"/>
        <v>1046</v>
      </c>
      <c r="B233" s="9" t="str">
        <f>"23104608020"</f>
        <v>23104608020</v>
      </c>
      <c r="C233" s="9" t="str">
        <f>"王家宝"</f>
        <v>王家宝</v>
      </c>
    </row>
    <row r="234" s="2" customFormat="1" customHeight="1" spans="1:3">
      <c r="A234" s="9" t="str">
        <f t="shared" si="42"/>
        <v>1046</v>
      </c>
      <c r="B234" s="9" t="str">
        <f>"23104610824"</f>
        <v>23104610824</v>
      </c>
      <c r="C234" s="9" t="str">
        <f>"刘建丽"</f>
        <v>刘建丽</v>
      </c>
    </row>
    <row r="235" s="2" customFormat="1" customHeight="1" spans="1:3">
      <c r="A235" s="9" t="str">
        <f t="shared" si="42"/>
        <v>1046</v>
      </c>
      <c r="B235" s="9" t="str">
        <f>"23104602308"</f>
        <v>23104602308</v>
      </c>
      <c r="C235" s="9" t="str">
        <f>"刘祥"</f>
        <v>刘祥</v>
      </c>
    </row>
    <row r="236" s="2" customFormat="1" customHeight="1" spans="1:3">
      <c r="A236" s="9" t="str">
        <f t="shared" ref="A236:A241" si="43">"1047"</f>
        <v>1047</v>
      </c>
      <c r="B236" s="9" t="str">
        <f>"23104717714"</f>
        <v>23104717714</v>
      </c>
      <c r="C236" s="9" t="str">
        <f>"杨晓霖"</f>
        <v>杨晓霖</v>
      </c>
    </row>
    <row r="237" s="2" customFormat="1" customHeight="1" spans="1:3">
      <c r="A237" s="9" t="str">
        <f t="shared" si="43"/>
        <v>1047</v>
      </c>
      <c r="B237" s="9" t="str">
        <f>"23104724623"</f>
        <v>23104724623</v>
      </c>
      <c r="C237" s="9" t="str">
        <f>"杨松娴"</f>
        <v>杨松娴</v>
      </c>
    </row>
    <row r="238" s="2" customFormat="1" customHeight="1" spans="1:3">
      <c r="A238" s="9" t="str">
        <f t="shared" si="43"/>
        <v>1047</v>
      </c>
      <c r="B238" s="9" t="str">
        <f>"23104723620"</f>
        <v>23104723620</v>
      </c>
      <c r="C238" s="9" t="str">
        <f>"王青月"</f>
        <v>王青月</v>
      </c>
    </row>
    <row r="239" s="2" customFormat="1" customHeight="1" spans="1:3">
      <c r="A239" s="9" t="str">
        <f t="shared" si="43"/>
        <v>1047</v>
      </c>
      <c r="B239" s="9" t="str">
        <f>"23104722118"</f>
        <v>23104722118</v>
      </c>
      <c r="C239" s="9" t="str">
        <f>"郑行起"</f>
        <v>郑行起</v>
      </c>
    </row>
    <row r="240" s="2" customFormat="1" customHeight="1" spans="1:3">
      <c r="A240" s="9" t="str">
        <f t="shared" si="43"/>
        <v>1047</v>
      </c>
      <c r="B240" s="9" t="str">
        <f>"23104724416"</f>
        <v>23104724416</v>
      </c>
      <c r="C240" s="9" t="str">
        <f>"王阳"</f>
        <v>王阳</v>
      </c>
    </row>
    <row r="241" s="2" customFormat="1" customHeight="1" spans="1:3">
      <c r="A241" s="9" t="str">
        <f t="shared" si="43"/>
        <v>1047</v>
      </c>
      <c r="B241" s="9" t="str">
        <f>"23104701718"</f>
        <v>23104701718</v>
      </c>
      <c r="C241" s="9" t="str">
        <f>"彭传果"</f>
        <v>彭传果</v>
      </c>
    </row>
    <row r="242" s="2" customFormat="1" customHeight="1" spans="1:3">
      <c r="A242" s="9" t="str">
        <f t="shared" ref="A242:A244" si="44">"1048"</f>
        <v>1048</v>
      </c>
      <c r="B242" s="9" t="str">
        <f>"23104826514"</f>
        <v>23104826514</v>
      </c>
      <c r="C242" s="9" t="str">
        <f>"李琪琛"</f>
        <v>李琪琛</v>
      </c>
    </row>
    <row r="243" s="2" customFormat="1" customHeight="1" spans="1:3">
      <c r="A243" s="9" t="str">
        <f t="shared" si="44"/>
        <v>1048</v>
      </c>
      <c r="B243" s="9" t="str">
        <f>"23104823421"</f>
        <v>23104823421</v>
      </c>
      <c r="C243" s="9" t="str">
        <f>"王燚"</f>
        <v>王燚</v>
      </c>
    </row>
    <row r="244" s="2" customFormat="1" customHeight="1" spans="1:3">
      <c r="A244" s="9" t="str">
        <f t="shared" si="44"/>
        <v>1048</v>
      </c>
      <c r="B244" s="9" t="str">
        <f>"23104816305"</f>
        <v>23104816305</v>
      </c>
      <c r="C244" s="9" t="str">
        <f>"包蕊"</f>
        <v>包蕊</v>
      </c>
    </row>
    <row r="245" s="2" customFormat="1" customHeight="1" spans="1:3">
      <c r="A245" s="9" t="str">
        <f t="shared" ref="A245:A250" si="45">"1049"</f>
        <v>1049</v>
      </c>
      <c r="B245" s="9" t="str">
        <f>"23104904009"</f>
        <v>23104904009</v>
      </c>
      <c r="C245" s="9" t="str">
        <f>"王闯源"</f>
        <v>王闯源</v>
      </c>
    </row>
    <row r="246" s="2" customFormat="1" customHeight="1" spans="1:3">
      <c r="A246" s="9" t="str">
        <f t="shared" si="45"/>
        <v>1049</v>
      </c>
      <c r="B246" s="9" t="str">
        <f>"23104921908"</f>
        <v>23104921908</v>
      </c>
      <c r="C246" s="9" t="str">
        <f>"杨玥"</f>
        <v>杨玥</v>
      </c>
    </row>
    <row r="247" s="2" customFormat="1" customHeight="1" spans="1:3">
      <c r="A247" s="9" t="str">
        <f t="shared" si="45"/>
        <v>1049</v>
      </c>
      <c r="B247" s="9" t="str">
        <f>"23104914930"</f>
        <v>23104914930</v>
      </c>
      <c r="C247" s="9" t="str">
        <f>"陈照函"</f>
        <v>陈照函</v>
      </c>
    </row>
    <row r="248" s="2" customFormat="1" customHeight="1" spans="1:3">
      <c r="A248" s="9" t="str">
        <f t="shared" si="45"/>
        <v>1049</v>
      </c>
      <c r="B248" s="9" t="str">
        <f>"23104911203"</f>
        <v>23104911203</v>
      </c>
      <c r="C248" s="9" t="str">
        <f>"李玥曈"</f>
        <v>李玥曈</v>
      </c>
    </row>
    <row r="249" s="2" customFormat="1" customHeight="1" spans="1:3">
      <c r="A249" s="9" t="str">
        <f t="shared" si="45"/>
        <v>1049</v>
      </c>
      <c r="B249" s="9" t="str">
        <f>"23104913725"</f>
        <v>23104913725</v>
      </c>
      <c r="C249" s="9" t="str">
        <f>"郑紫霄"</f>
        <v>郑紫霄</v>
      </c>
    </row>
    <row r="250" s="2" customFormat="1" customHeight="1" spans="1:3">
      <c r="A250" s="9" t="str">
        <f t="shared" si="45"/>
        <v>1049</v>
      </c>
      <c r="B250" s="9" t="str">
        <f>"23104927523"</f>
        <v>23104927523</v>
      </c>
      <c r="C250" s="9" t="str">
        <f>"张继涛"</f>
        <v>张继涛</v>
      </c>
    </row>
    <row r="251" s="2" customFormat="1" customHeight="1" spans="1:3">
      <c r="A251" s="9" t="str">
        <f t="shared" ref="A251:A256" si="46">"1050"</f>
        <v>1050</v>
      </c>
      <c r="B251" s="9" t="str">
        <f>"23105003428"</f>
        <v>23105003428</v>
      </c>
      <c r="C251" s="9" t="str">
        <f>"马枫超"</f>
        <v>马枫超</v>
      </c>
    </row>
    <row r="252" s="2" customFormat="1" customHeight="1" spans="1:3">
      <c r="A252" s="9" t="str">
        <f t="shared" si="46"/>
        <v>1050</v>
      </c>
      <c r="B252" s="9" t="str">
        <f>"23105023111"</f>
        <v>23105023111</v>
      </c>
      <c r="C252" s="9" t="str">
        <f>"王思睿"</f>
        <v>王思睿</v>
      </c>
    </row>
    <row r="253" s="2" customFormat="1" customHeight="1" spans="1:3">
      <c r="A253" s="9" t="str">
        <f t="shared" si="46"/>
        <v>1050</v>
      </c>
      <c r="B253" s="9" t="str">
        <f>"23105001912"</f>
        <v>23105001912</v>
      </c>
      <c r="C253" s="9" t="str">
        <f>"孙悦"</f>
        <v>孙悦</v>
      </c>
    </row>
    <row r="254" s="2" customFormat="1" customHeight="1" spans="1:3">
      <c r="A254" s="9" t="str">
        <f t="shared" si="46"/>
        <v>1050</v>
      </c>
      <c r="B254" s="9" t="str">
        <f>"23105023522"</f>
        <v>23105023522</v>
      </c>
      <c r="C254" s="9" t="str">
        <f>"王松"</f>
        <v>王松</v>
      </c>
    </row>
    <row r="255" s="2" customFormat="1" customHeight="1" spans="1:3">
      <c r="A255" s="9" t="str">
        <f t="shared" si="46"/>
        <v>1050</v>
      </c>
      <c r="B255" s="9" t="str">
        <f>"23105007005"</f>
        <v>23105007005</v>
      </c>
      <c r="C255" s="9" t="str">
        <f>"桑丽珊"</f>
        <v>桑丽珊</v>
      </c>
    </row>
    <row r="256" s="2" customFormat="1" customHeight="1" spans="1:3">
      <c r="A256" s="9" t="str">
        <f t="shared" si="46"/>
        <v>1050</v>
      </c>
      <c r="B256" s="9" t="str">
        <f>"23105018707"</f>
        <v>23105018707</v>
      </c>
      <c r="C256" s="9" t="str">
        <f>"张锦"</f>
        <v>张锦</v>
      </c>
    </row>
    <row r="257" s="2" customFormat="1" customHeight="1" spans="1:3">
      <c r="A257" s="9" t="str">
        <f t="shared" ref="A257:A259" si="47">"1051"</f>
        <v>1051</v>
      </c>
      <c r="B257" s="9" t="str">
        <f>"23105121820"</f>
        <v>23105121820</v>
      </c>
      <c r="C257" s="9" t="str">
        <f>"刘亚仑"</f>
        <v>刘亚仑</v>
      </c>
    </row>
    <row r="258" s="2" customFormat="1" customHeight="1" spans="1:3">
      <c r="A258" s="9" t="str">
        <f t="shared" si="47"/>
        <v>1051</v>
      </c>
      <c r="B258" s="9" t="str">
        <f>"23105117513"</f>
        <v>23105117513</v>
      </c>
      <c r="C258" s="9" t="str">
        <f>"王琳元"</f>
        <v>王琳元</v>
      </c>
    </row>
    <row r="259" s="2" customFormat="1" customHeight="1" spans="1:3">
      <c r="A259" s="9" t="str">
        <f t="shared" si="47"/>
        <v>1051</v>
      </c>
      <c r="B259" s="9" t="str">
        <f>"23105114720"</f>
        <v>23105114720</v>
      </c>
      <c r="C259" s="9" t="str">
        <f>"徐文隆"</f>
        <v>徐文隆</v>
      </c>
    </row>
    <row r="260" s="2" customFormat="1" customHeight="1" spans="1:3">
      <c r="A260" s="9" t="str">
        <f t="shared" ref="A260:A262" si="48">"1052"</f>
        <v>1052</v>
      </c>
      <c r="B260" s="9" t="str">
        <f>"23105209916"</f>
        <v>23105209916</v>
      </c>
      <c r="C260" s="9" t="str">
        <f>"方中冉"</f>
        <v>方中冉</v>
      </c>
    </row>
    <row r="261" s="2" customFormat="1" customHeight="1" spans="1:3">
      <c r="A261" s="9" t="str">
        <f t="shared" si="48"/>
        <v>1052</v>
      </c>
      <c r="B261" s="9" t="str">
        <f>"23105222007"</f>
        <v>23105222007</v>
      </c>
      <c r="C261" s="9" t="str">
        <f>"刘瑞"</f>
        <v>刘瑞</v>
      </c>
    </row>
    <row r="262" s="2" customFormat="1" customHeight="1" spans="1:3">
      <c r="A262" s="9" t="str">
        <f t="shared" si="48"/>
        <v>1052</v>
      </c>
      <c r="B262" s="9" t="str">
        <f>"23105213816"</f>
        <v>23105213816</v>
      </c>
      <c r="C262" s="9" t="str">
        <f>"吴梦阳"</f>
        <v>吴梦阳</v>
      </c>
    </row>
    <row r="263" s="2" customFormat="1" customHeight="1" spans="1:3">
      <c r="A263" s="9" t="str">
        <f t="shared" ref="A263:A268" si="49">"1053"</f>
        <v>1053</v>
      </c>
      <c r="B263" s="9" t="str">
        <f>"23105318604"</f>
        <v>23105318604</v>
      </c>
      <c r="C263" s="9" t="str">
        <f>"李泳春"</f>
        <v>李泳春</v>
      </c>
    </row>
    <row r="264" s="2" customFormat="1" customHeight="1" spans="1:3">
      <c r="A264" s="9" t="str">
        <f t="shared" si="49"/>
        <v>1053</v>
      </c>
      <c r="B264" s="9" t="str">
        <f>"23105320122"</f>
        <v>23105320122</v>
      </c>
      <c r="C264" s="9" t="str">
        <f>"杨柳"</f>
        <v>杨柳</v>
      </c>
    </row>
    <row r="265" s="2" customFormat="1" customHeight="1" spans="1:3">
      <c r="A265" s="9" t="str">
        <f t="shared" si="49"/>
        <v>1053</v>
      </c>
      <c r="B265" s="9" t="str">
        <f>"23105323310"</f>
        <v>23105323310</v>
      </c>
      <c r="C265" s="9" t="str">
        <f>"黄慧慧"</f>
        <v>黄慧慧</v>
      </c>
    </row>
    <row r="266" s="2" customFormat="1" customHeight="1" spans="1:3">
      <c r="A266" s="9" t="str">
        <f t="shared" si="49"/>
        <v>1053</v>
      </c>
      <c r="B266" s="9" t="str">
        <f>"23105327911"</f>
        <v>23105327911</v>
      </c>
      <c r="C266" s="9" t="str">
        <f>"杨奇润"</f>
        <v>杨奇润</v>
      </c>
    </row>
    <row r="267" s="2" customFormat="1" customHeight="1" spans="1:3">
      <c r="A267" s="9" t="str">
        <f t="shared" si="49"/>
        <v>1053</v>
      </c>
      <c r="B267" s="9" t="str">
        <f>"23105304923"</f>
        <v>23105304923</v>
      </c>
      <c r="C267" s="9" t="str">
        <f>"王梦洋"</f>
        <v>王梦洋</v>
      </c>
    </row>
    <row r="268" s="2" customFormat="1" customHeight="1" spans="1:3">
      <c r="A268" s="9" t="str">
        <f t="shared" si="49"/>
        <v>1053</v>
      </c>
      <c r="B268" s="9" t="str">
        <f>"23105312719"</f>
        <v>23105312719</v>
      </c>
      <c r="C268" s="9" t="str">
        <f>"徐佳"</f>
        <v>徐佳</v>
      </c>
    </row>
    <row r="269" s="2" customFormat="1" customHeight="1" spans="1:3">
      <c r="A269" s="9" t="str">
        <f t="shared" ref="A269:A274" si="50">"1054"</f>
        <v>1054</v>
      </c>
      <c r="B269" s="9" t="str">
        <f>"23105411329"</f>
        <v>23105411329</v>
      </c>
      <c r="C269" s="9" t="str">
        <f>"王时雨"</f>
        <v>王时雨</v>
      </c>
    </row>
    <row r="270" s="2" customFormat="1" customHeight="1" spans="1:3">
      <c r="A270" s="9" t="str">
        <f t="shared" si="50"/>
        <v>1054</v>
      </c>
      <c r="B270" s="9" t="str">
        <f>"23105417424"</f>
        <v>23105417424</v>
      </c>
      <c r="C270" s="9" t="str">
        <f>"郭恩赐"</f>
        <v>郭恩赐</v>
      </c>
    </row>
    <row r="271" s="2" customFormat="1" customHeight="1" spans="1:3">
      <c r="A271" s="9" t="str">
        <f t="shared" si="50"/>
        <v>1054</v>
      </c>
      <c r="B271" s="9" t="str">
        <f>"23105404127"</f>
        <v>23105404127</v>
      </c>
      <c r="C271" s="9" t="str">
        <f>"胡锦淼"</f>
        <v>胡锦淼</v>
      </c>
    </row>
    <row r="272" s="2" customFormat="1" customHeight="1" spans="1:3">
      <c r="A272" s="9" t="str">
        <f t="shared" si="50"/>
        <v>1054</v>
      </c>
      <c r="B272" s="9" t="str">
        <f>"23105406003"</f>
        <v>23105406003</v>
      </c>
      <c r="C272" s="9" t="str">
        <f>"赵习娅"</f>
        <v>赵习娅</v>
      </c>
    </row>
    <row r="273" s="2" customFormat="1" customHeight="1" spans="1:3">
      <c r="A273" s="9" t="str">
        <f t="shared" si="50"/>
        <v>1054</v>
      </c>
      <c r="B273" s="9" t="str">
        <f>"23105426710"</f>
        <v>23105426710</v>
      </c>
      <c r="C273" s="9" t="str">
        <f>"刘耀坤"</f>
        <v>刘耀坤</v>
      </c>
    </row>
    <row r="274" s="2" customFormat="1" customHeight="1" spans="1:3">
      <c r="A274" s="9" t="str">
        <f t="shared" si="50"/>
        <v>1054</v>
      </c>
      <c r="B274" s="9" t="str">
        <f>"23105415702"</f>
        <v>23105415702</v>
      </c>
      <c r="C274" s="9" t="str">
        <f>"袁滋鑫"</f>
        <v>袁滋鑫</v>
      </c>
    </row>
    <row r="275" s="2" customFormat="1" customHeight="1" spans="1:3">
      <c r="A275" s="9" t="str">
        <f t="shared" ref="A275:A280" si="51">"1055"</f>
        <v>1055</v>
      </c>
      <c r="B275" s="9" t="str">
        <f>"23105519920"</f>
        <v>23105519920</v>
      </c>
      <c r="C275" s="9" t="str">
        <f>"袁林玉"</f>
        <v>袁林玉</v>
      </c>
    </row>
    <row r="276" s="2" customFormat="1" customHeight="1" spans="1:3">
      <c r="A276" s="9" t="str">
        <f t="shared" si="51"/>
        <v>1055</v>
      </c>
      <c r="B276" s="9" t="str">
        <f>"23105507830"</f>
        <v>23105507830</v>
      </c>
      <c r="C276" s="9" t="str">
        <f>"徐广钊"</f>
        <v>徐广钊</v>
      </c>
    </row>
    <row r="277" s="2" customFormat="1" customHeight="1" spans="1:3">
      <c r="A277" s="9" t="str">
        <f t="shared" si="51"/>
        <v>1055</v>
      </c>
      <c r="B277" s="9" t="str">
        <f>"23105527118"</f>
        <v>23105527118</v>
      </c>
      <c r="C277" s="9" t="str">
        <f>" 李帅"</f>
        <v> 李帅</v>
      </c>
    </row>
    <row r="278" s="2" customFormat="1" customHeight="1" spans="1:3">
      <c r="A278" s="9" t="str">
        <f t="shared" si="51"/>
        <v>1055</v>
      </c>
      <c r="B278" s="9" t="str">
        <f>"23105503827"</f>
        <v>23105503827</v>
      </c>
      <c r="C278" s="9" t="str">
        <f>"刘祥雨"</f>
        <v>刘祥雨</v>
      </c>
    </row>
    <row r="279" s="2" customFormat="1" customHeight="1" spans="1:3">
      <c r="A279" s="9" t="str">
        <f t="shared" si="51"/>
        <v>1055</v>
      </c>
      <c r="B279" s="9" t="str">
        <f>"23105511024"</f>
        <v>23105511024</v>
      </c>
      <c r="C279" s="9" t="str">
        <f>"刘婷婷"</f>
        <v>刘婷婷</v>
      </c>
    </row>
    <row r="280" s="2" customFormat="1" customHeight="1" spans="1:3">
      <c r="A280" s="9" t="str">
        <f t="shared" si="51"/>
        <v>1055</v>
      </c>
      <c r="B280" s="9" t="str">
        <f>"23105517510"</f>
        <v>23105517510</v>
      </c>
      <c r="C280" s="9" t="str">
        <f>"李蒙洋"</f>
        <v>李蒙洋</v>
      </c>
    </row>
    <row r="281" s="2" customFormat="1" customHeight="1" spans="1:3">
      <c r="A281" s="9" t="str">
        <f t="shared" ref="A281:A286" si="52">"1056"</f>
        <v>1056</v>
      </c>
      <c r="B281" s="9" t="str">
        <f>"23105604914"</f>
        <v>23105604914</v>
      </c>
      <c r="C281" s="9" t="str">
        <f>"全靖靖"</f>
        <v>全靖靖</v>
      </c>
    </row>
    <row r="282" s="2" customFormat="1" customHeight="1" spans="1:3">
      <c r="A282" s="9" t="str">
        <f t="shared" si="52"/>
        <v>1056</v>
      </c>
      <c r="B282" s="9" t="str">
        <f>"23105612225"</f>
        <v>23105612225</v>
      </c>
      <c r="C282" s="9" t="str">
        <f>"王东亮"</f>
        <v>王东亮</v>
      </c>
    </row>
    <row r="283" s="2" customFormat="1" customHeight="1" spans="1:3">
      <c r="A283" s="9" t="str">
        <f t="shared" si="52"/>
        <v>1056</v>
      </c>
      <c r="B283" s="9" t="str">
        <f>"23105615310"</f>
        <v>23105615310</v>
      </c>
      <c r="C283" s="9" t="str">
        <f>"王博"</f>
        <v>王博</v>
      </c>
    </row>
    <row r="284" s="2" customFormat="1" customHeight="1" spans="1:3">
      <c r="A284" s="9" t="str">
        <f t="shared" si="52"/>
        <v>1056</v>
      </c>
      <c r="B284" s="9" t="str">
        <f>"23105612701"</f>
        <v>23105612701</v>
      </c>
      <c r="C284" s="9" t="str">
        <f>"冯旭阳"</f>
        <v>冯旭阳</v>
      </c>
    </row>
    <row r="285" s="2" customFormat="1" customHeight="1" spans="1:3">
      <c r="A285" s="9" t="str">
        <f t="shared" si="52"/>
        <v>1056</v>
      </c>
      <c r="B285" s="9" t="str">
        <f>"23105611809"</f>
        <v>23105611809</v>
      </c>
      <c r="C285" s="9" t="str">
        <f>"衡艳"</f>
        <v>衡艳</v>
      </c>
    </row>
    <row r="286" s="2" customFormat="1" customHeight="1" spans="1:3">
      <c r="A286" s="9" t="str">
        <f t="shared" si="52"/>
        <v>1056</v>
      </c>
      <c r="B286" s="9" t="str">
        <f>"23105613815"</f>
        <v>23105613815</v>
      </c>
      <c r="C286" s="9" t="str">
        <f>"陈铭"</f>
        <v>陈铭</v>
      </c>
    </row>
    <row r="287" s="2" customFormat="1" customHeight="1" spans="1:3">
      <c r="A287" s="9" t="str">
        <f t="shared" ref="A287:A289" si="53">"1057"</f>
        <v>1057</v>
      </c>
      <c r="B287" s="9" t="str">
        <f>"23105722612"</f>
        <v>23105722612</v>
      </c>
      <c r="C287" s="9" t="str">
        <f>"陈佳佳"</f>
        <v>陈佳佳</v>
      </c>
    </row>
    <row r="288" s="2" customFormat="1" customHeight="1" spans="1:3">
      <c r="A288" s="9" t="str">
        <f t="shared" si="53"/>
        <v>1057</v>
      </c>
      <c r="B288" s="9" t="str">
        <f>"23105702110"</f>
        <v>23105702110</v>
      </c>
      <c r="C288" s="9" t="str">
        <f>"李海洋"</f>
        <v>李海洋</v>
      </c>
    </row>
    <row r="289" s="2" customFormat="1" customHeight="1" spans="1:3">
      <c r="A289" s="9" t="str">
        <f t="shared" si="53"/>
        <v>1057</v>
      </c>
      <c r="B289" s="9" t="str">
        <f>"23105709230"</f>
        <v>23105709230</v>
      </c>
      <c r="C289" s="9" t="str">
        <f>"梅永超"</f>
        <v>梅永超</v>
      </c>
    </row>
    <row r="290" s="2" customFormat="1" customHeight="1" spans="1:3">
      <c r="A290" s="9" t="str">
        <f t="shared" ref="A290:A304" si="54">"1058"</f>
        <v>1058</v>
      </c>
      <c r="B290" s="9" t="str">
        <f>"23105819228"</f>
        <v>23105819228</v>
      </c>
      <c r="C290" s="9" t="str">
        <f>"刘廷"</f>
        <v>刘廷</v>
      </c>
    </row>
    <row r="291" s="2" customFormat="1" customHeight="1" spans="1:3">
      <c r="A291" s="9" t="str">
        <f t="shared" si="54"/>
        <v>1058</v>
      </c>
      <c r="B291" s="9" t="str">
        <f>"23105811025"</f>
        <v>23105811025</v>
      </c>
      <c r="C291" s="9" t="str">
        <f>"李怡婉"</f>
        <v>李怡婉</v>
      </c>
    </row>
    <row r="292" s="2" customFormat="1" customHeight="1" spans="1:3">
      <c r="A292" s="9" t="str">
        <f t="shared" si="54"/>
        <v>1058</v>
      </c>
      <c r="B292" s="9" t="str">
        <f>"23105804416"</f>
        <v>23105804416</v>
      </c>
      <c r="C292" s="9" t="str">
        <f>"周婉玉"</f>
        <v>周婉玉</v>
      </c>
    </row>
    <row r="293" s="2" customFormat="1" customHeight="1" spans="1:3">
      <c r="A293" s="9" t="str">
        <f t="shared" si="54"/>
        <v>1058</v>
      </c>
      <c r="B293" s="9" t="str">
        <f>"23105808721"</f>
        <v>23105808721</v>
      </c>
      <c r="C293" s="9" t="str">
        <f>"孙梓程"</f>
        <v>孙梓程</v>
      </c>
    </row>
    <row r="294" s="2" customFormat="1" customHeight="1" spans="1:3">
      <c r="A294" s="9" t="str">
        <f t="shared" si="54"/>
        <v>1058</v>
      </c>
      <c r="B294" s="9" t="str">
        <f>"23105814521"</f>
        <v>23105814521</v>
      </c>
      <c r="C294" s="9" t="str">
        <f>"郭峰"</f>
        <v>郭峰</v>
      </c>
    </row>
    <row r="295" s="2" customFormat="1" customHeight="1" spans="1:3">
      <c r="A295" s="9" t="str">
        <f t="shared" si="54"/>
        <v>1058</v>
      </c>
      <c r="B295" s="9" t="str">
        <f>"23105810423"</f>
        <v>23105810423</v>
      </c>
      <c r="C295" s="9" t="str">
        <f>"来景鹏"</f>
        <v>来景鹏</v>
      </c>
    </row>
    <row r="296" s="2" customFormat="1" customHeight="1" spans="1:3">
      <c r="A296" s="9" t="str">
        <f t="shared" si="54"/>
        <v>1058</v>
      </c>
      <c r="B296" s="9" t="str">
        <f>"23105808904"</f>
        <v>23105808904</v>
      </c>
      <c r="C296" s="9" t="str">
        <f>"李子蕴"</f>
        <v>李子蕴</v>
      </c>
    </row>
    <row r="297" s="2" customFormat="1" customHeight="1" spans="1:3">
      <c r="A297" s="9" t="str">
        <f t="shared" si="54"/>
        <v>1058</v>
      </c>
      <c r="B297" s="9" t="str">
        <f>"23105825113"</f>
        <v>23105825113</v>
      </c>
      <c r="C297" s="9" t="str">
        <f>"朱棣"</f>
        <v>朱棣</v>
      </c>
    </row>
    <row r="298" s="2" customFormat="1" customHeight="1" spans="1:3">
      <c r="A298" s="9" t="str">
        <f t="shared" si="54"/>
        <v>1058</v>
      </c>
      <c r="B298" s="9" t="str">
        <f>"23105826912"</f>
        <v>23105826912</v>
      </c>
      <c r="C298" s="9" t="str">
        <f>"邢英禹"</f>
        <v>邢英禹</v>
      </c>
    </row>
    <row r="299" s="2" customFormat="1" customHeight="1" spans="1:3">
      <c r="A299" s="9" t="str">
        <f t="shared" si="54"/>
        <v>1058</v>
      </c>
      <c r="B299" s="9" t="str">
        <f>"23105808621"</f>
        <v>23105808621</v>
      </c>
      <c r="C299" s="9" t="str">
        <f>"倪仁杰"</f>
        <v>倪仁杰</v>
      </c>
    </row>
    <row r="300" s="2" customFormat="1" customHeight="1" spans="1:3">
      <c r="A300" s="9" t="str">
        <f t="shared" si="54"/>
        <v>1058</v>
      </c>
      <c r="B300" s="9" t="str">
        <f>"23105815905"</f>
        <v>23105815905</v>
      </c>
      <c r="C300" s="9" t="str">
        <f>"李绅廷"</f>
        <v>李绅廷</v>
      </c>
    </row>
    <row r="301" s="2" customFormat="1" customHeight="1" spans="1:3">
      <c r="A301" s="9" t="str">
        <f t="shared" si="54"/>
        <v>1058</v>
      </c>
      <c r="B301" s="9" t="str">
        <f>"23105803502"</f>
        <v>23105803502</v>
      </c>
      <c r="C301" s="9" t="str">
        <f>"余溪"</f>
        <v>余溪</v>
      </c>
    </row>
    <row r="302" s="2" customFormat="1" customHeight="1" spans="1:3">
      <c r="A302" s="9" t="str">
        <f t="shared" si="54"/>
        <v>1058</v>
      </c>
      <c r="B302" s="9" t="str">
        <f>"23105808317"</f>
        <v>23105808317</v>
      </c>
      <c r="C302" s="9" t="str">
        <f>"邹雪"</f>
        <v>邹雪</v>
      </c>
    </row>
    <row r="303" s="2" customFormat="1" customHeight="1" spans="1:3">
      <c r="A303" s="9" t="str">
        <f t="shared" si="54"/>
        <v>1058</v>
      </c>
      <c r="B303" s="9" t="str">
        <f>"23105817420"</f>
        <v>23105817420</v>
      </c>
      <c r="C303" s="9" t="str">
        <f>"晏翔飞"</f>
        <v>晏翔飞</v>
      </c>
    </row>
    <row r="304" s="2" customFormat="1" customHeight="1" spans="1:3">
      <c r="A304" s="9" t="str">
        <f t="shared" si="54"/>
        <v>1058</v>
      </c>
      <c r="B304" s="9" t="str">
        <f>"23105810807"</f>
        <v>23105810807</v>
      </c>
      <c r="C304" s="9" t="str">
        <f>"吴仕瑜"</f>
        <v>吴仕瑜</v>
      </c>
    </row>
  </sheetData>
  <mergeCells count="1">
    <mergeCell ref="A2:C2"/>
  </mergeCells>
  <pageMargins left="0.751388888888889" right="0.751388888888889" top="0.629861111111111" bottom="0.550694444444444"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天涯陌路</cp:lastModifiedBy>
  <dcterms:created xsi:type="dcterms:W3CDTF">2023-11-29T08:03:00Z</dcterms:created>
  <dcterms:modified xsi:type="dcterms:W3CDTF">2023-11-30T02:37:29Z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DCFE14832BA649F0B0CEC7F7C971C17E_13</vt:lpwstr>
  </property>
  <property fmtid="{D5CDD505-2E9C-101B-9397-08002B2CF9AE}" pid="3" name="KSOProductBuildVer">
    <vt:lpwstr>2052-12.1.0.15990</vt:lpwstr>
  </property>
</Properties>
</file>