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" sheetId="2" r:id="rId1"/>
  </sheets>
  <definedNames>
    <definedName name="_xlnm._FilterDatabase" localSheetId="0" hidden="1">表!$A$2:$F$661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<sst xmlns="http://schemas.openxmlformats.org/spreadsheetml/2006/main" count="1748" uniqueCount="669">
  <si>
    <t>三亚市现代服务业产业园管理委员会下属事业单位2023年公开招聘工作人员笔试成绩</t>
  </si>
  <si>
    <t>序号</t>
  </si>
  <si>
    <t>报考岗位</t>
  </si>
  <si>
    <t>准考证号</t>
  </si>
  <si>
    <t>姓名</t>
  </si>
  <si>
    <t>笔试成绩</t>
  </si>
  <si>
    <t>备注</t>
  </si>
  <si>
    <t>0101-管理岗01</t>
  </si>
  <si>
    <t>李昱雯</t>
  </si>
  <si>
    <t>周悦</t>
  </si>
  <si>
    <t>张玉丽</t>
  </si>
  <si>
    <t>符小霞</t>
  </si>
  <si>
    <t>闫靖</t>
  </si>
  <si>
    <t>杨小婵</t>
  </si>
  <si>
    <t>许瑛</t>
  </si>
  <si>
    <t>王苹</t>
  </si>
  <si>
    <t>仝帅玲</t>
  </si>
  <si>
    <t>吴荣莹</t>
  </si>
  <si>
    <t>黄歆珂</t>
  </si>
  <si>
    <t>李贵荣</t>
  </si>
  <si>
    <t>龙橘苹</t>
  </si>
  <si>
    <t>裴珏</t>
  </si>
  <si>
    <t>唐乾月</t>
  </si>
  <si>
    <t>李立轩</t>
  </si>
  <si>
    <t>李微</t>
  </si>
  <si>
    <t>孙沐旸</t>
  </si>
  <si>
    <t>羊位婧</t>
  </si>
  <si>
    <t>符桃彩</t>
  </si>
  <si>
    <t>尹思思</t>
  </si>
  <si>
    <t>陈赞博</t>
  </si>
  <si>
    <t>徐诗阳</t>
  </si>
  <si>
    <t>李曼玉</t>
  </si>
  <si>
    <t>李文丽</t>
  </si>
  <si>
    <t>吴贤励</t>
  </si>
  <si>
    <t>吴宇森</t>
  </si>
  <si>
    <t>黄莹仪</t>
  </si>
  <si>
    <t>吉训卿</t>
  </si>
  <si>
    <t>彭玉璋</t>
  </si>
  <si>
    <t>李昌柏</t>
  </si>
  <si>
    <t>李少云</t>
  </si>
  <si>
    <t>罗希特</t>
  </si>
  <si>
    <t>常学文</t>
  </si>
  <si>
    <t>杨晨</t>
  </si>
  <si>
    <t>王晶晶</t>
  </si>
  <si>
    <t>林凡舒</t>
  </si>
  <si>
    <t>蒲松盈</t>
  </si>
  <si>
    <t>杨小平</t>
  </si>
  <si>
    <t>邢丽雅</t>
  </si>
  <si>
    <t>陈婷如</t>
  </si>
  <si>
    <t>王红棉</t>
  </si>
  <si>
    <t>余海建</t>
  </si>
  <si>
    <t>王少翔</t>
  </si>
  <si>
    <t>王秋和</t>
  </si>
  <si>
    <t>司徒慧敏</t>
  </si>
  <si>
    <t>符妙仙</t>
  </si>
  <si>
    <t>骆梓晴</t>
  </si>
  <si>
    <t>陈泰雕</t>
  </si>
  <si>
    <t>叶子龙</t>
  </si>
  <si>
    <t>符芯艳</t>
  </si>
  <si>
    <t>韩坪定</t>
  </si>
  <si>
    <t>李佳佳</t>
  </si>
  <si>
    <t>陈玉</t>
  </si>
  <si>
    <t>黎灵娟</t>
  </si>
  <si>
    <t>荆天宇</t>
  </si>
  <si>
    <t>陈玉珊</t>
  </si>
  <si>
    <t>张旅</t>
  </si>
  <si>
    <t>司晓晓</t>
  </si>
  <si>
    <t>杜海蕊</t>
  </si>
  <si>
    <t>黄群</t>
  </si>
  <si>
    <t>苻亚胜</t>
  </si>
  <si>
    <t>杨雨</t>
  </si>
  <si>
    <t>曹杰威</t>
  </si>
  <si>
    <t>苏艳艳</t>
  </si>
  <si>
    <t>韩怡</t>
  </si>
  <si>
    <t>黎礼福</t>
  </si>
  <si>
    <t>洪琳</t>
  </si>
  <si>
    <t>肖姣艳</t>
  </si>
  <si>
    <t>王莹</t>
  </si>
  <si>
    <t>郑万仁</t>
  </si>
  <si>
    <t>罗丽丽</t>
  </si>
  <si>
    <t>郑秋婷</t>
  </si>
  <si>
    <t>李小佳</t>
  </si>
  <si>
    <t>高思梅</t>
  </si>
  <si>
    <t>吴霏霏</t>
  </si>
  <si>
    <t>文波</t>
  </si>
  <si>
    <t>黎亮豆</t>
  </si>
  <si>
    <t>陈露</t>
  </si>
  <si>
    <t>董德群</t>
  </si>
  <si>
    <t>邢丁尹</t>
  </si>
  <si>
    <t>洪森</t>
  </si>
  <si>
    <t>任美儒</t>
  </si>
  <si>
    <t>缺考</t>
  </si>
  <si>
    <t>何日美</t>
  </si>
  <si>
    <t>冯启龙</t>
  </si>
  <si>
    <t>刘珊珊</t>
  </si>
  <si>
    <t>刘陈莉</t>
  </si>
  <si>
    <t>刘雪洁</t>
  </si>
  <si>
    <t>卓泉辉</t>
  </si>
  <si>
    <t>叶景鹏</t>
  </si>
  <si>
    <t>吕丽君</t>
  </si>
  <si>
    <t>吴丽娴</t>
  </si>
  <si>
    <t>吴惠尾</t>
  </si>
  <si>
    <t>吴文乖</t>
  </si>
  <si>
    <t>吴欣</t>
  </si>
  <si>
    <t>吴海伦</t>
  </si>
  <si>
    <t>吴海银</t>
  </si>
  <si>
    <t>吴燕丽</t>
  </si>
  <si>
    <t>吴金霞</t>
  </si>
  <si>
    <t>吴雯雯</t>
  </si>
  <si>
    <t>周亚婷</t>
  </si>
  <si>
    <t>周金霞</t>
  </si>
  <si>
    <t>唐瑶雯</t>
  </si>
  <si>
    <t>夏彩云</t>
  </si>
  <si>
    <t>岳安琪</t>
  </si>
  <si>
    <t>庞旭楠</t>
  </si>
  <si>
    <t>张为</t>
  </si>
  <si>
    <t>张圆</t>
  </si>
  <si>
    <t>张婕</t>
  </si>
  <si>
    <t>张学芝</t>
  </si>
  <si>
    <t>张峻</t>
  </si>
  <si>
    <t>张思华</t>
  </si>
  <si>
    <t>张杨雪</t>
  </si>
  <si>
    <t>张贤萍</t>
  </si>
  <si>
    <t>张默言</t>
  </si>
  <si>
    <t>文云妃</t>
  </si>
  <si>
    <t>方淇</t>
  </si>
  <si>
    <t>曾乾姬</t>
  </si>
  <si>
    <t>曾秀玲</t>
  </si>
  <si>
    <t>朱怿菲</t>
  </si>
  <si>
    <t>李丽仙</t>
  </si>
  <si>
    <t>李亚楠</t>
  </si>
  <si>
    <t>李劲</t>
  </si>
  <si>
    <t>李娇娜</t>
  </si>
  <si>
    <t>李恒锋</t>
  </si>
  <si>
    <t>李梦怡</t>
  </si>
  <si>
    <t>李碧芸</t>
  </si>
  <si>
    <t>李虹芳</t>
  </si>
  <si>
    <t>李金泽</t>
  </si>
  <si>
    <t>杜学贵</t>
  </si>
  <si>
    <t>杜栋梁</t>
  </si>
  <si>
    <t>杨丛瑞</t>
  </si>
  <si>
    <t>杨妮</t>
  </si>
  <si>
    <t>杨盈</t>
  </si>
  <si>
    <t>林佳璐</t>
  </si>
  <si>
    <t>林可</t>
  </si>
  <si>
    <t>林够够</t>
  </si>
  <si>
    <t>林昌莹</t>
  </si>
  <si>
    <t>林海明</t>
  </si>
  <si>
    <t>林玲</t>
  </si>
  <si>
    <t>林筠杰</t>
  </si>
  <si>
    <t>梁海娟</t>
  </si>
  <si>
    <t>梁艺</t>
  </si>
  <si>
    <t>潘偲偲</t>
  </si>
  <si>
    <t>王伟萌</t>
  </si>
  <si>
    <t>王和蕾</t>
  </si>
  <si>
    <t>王娟</t>
  </si>
  <si>
    <t>王泽玉</t>
  </si>
  <si>
    <t>王潇</t>
  </si>
  <si>
    <t>王航硕</t>
  </si>
  <si>
    <t>王芮</t>
  </si>
  <si>
    <t>王莲菲</t>
  </si>
  <si>
    <t>王迷尔</t>
  </si>
  <si>
    <t>王青鸿</t>
  </si>
  <si>
    <t>王静纯</t>
  </si>
  <si>
    <t>甫亚丹</t>
  </si>
  <si>
    <t>白雪</t>
  </si>
  <si>
    <t>符丁文</t>
  </si>
  <si>
    <t>符加卫</t>
  </si>
  <si>
    <t>符加方</t>
  </si>
  <si>
    <t>符博霞</t>
  </si>
  <si>
    <t>符永佳</t>
  </si>
  <si>
    <t>符睿琪</t>
  </si>
  <si>
    <t>符箕德</t>
  </si>
  <si>
    <t>符雅婧</t>
  </si>
  <si>
    <t>符青</t>
  </si>
  <si>
    <t>罗兰萍</t>
  </si>
  <si>
    <t>罗雪萍</t>
  </si>
  <si>
    <t>羊灵慧</t>
  </si>
  <si>
    <t>胡墨蝶</t>
  </si>
  <si>
    <t>胡江文</t>
  </si>
  <si>
    <t>莫海南</t>
  </si>
  <si>
    <t>葛雪阳</t>
  </si>
  <si>
    <t>董东娜</t>
  </si>
  <si>
    <t>蒲贝贝</t>
  </si>
  <si>
    <t>蓝满欢</t>
  </si>
  <si>
    <t>许腾尹</t>
  </si>
  <si>
    <t>谢博静</t>
  </si>
  <si>
    <t>谢慧能</t>
  </si>
  <si>
    <t>赵启靖</t>
  </si>
  <si>
    <t>赵瑞雪</t>
  </si>
  <si>
    <t>赵祎婕</t>
  </si>
  <si>
    <t>车圣龙</t>
  </si>
  <si>
    <t>邓庆波</t>
  </si>
  <si>
    <t>邢会雅</t>
  </si>
  <si>
    <t>郑瑶</t>
  </si>
  <si>
    <t>金梓萱</t>
  </si>
  <si>
    <t>钟永莹</t>
  </si>
  <si>
    <t>钟立翠</t>
  </si>
  <si>
    <t>陆娇娇</t>
  </si>
  <si>
    <t>陈丽君</t>
  </si>
  <si>
    <t>陈光潭</t>
  </si>
  <si>
    <t>陈太如</t>
  </si>
  <si>
    <t>陈文爱</t>
  </si>
  <si>
    <t>陈昱妃</t>
  </si>
  <si>
    <t>陈欣圆</t>
  </si>
  <si>
    <t>陈焜</t>
  </si>
  <si>
    <t>陈美玲</t>
  </si>
  <si>
    <t>陈良</t>
  </si>
  <si>
    <t>陈艺瑾</t>
  </si>
  <si>
    <t>陈芳慧</t>
  </si>
  <si>
    <t>陈铭英</t>
  </si>
  <si>
    <t>陶珺</t>
  </si>
  <si>
    <t>韦影子</t>
  </si>
  <si>
    <t>韩妃</t>
  </si>
  <si>
    <t>韩明康</t>
  </si>
  <si>
    <t>颜婧娴</t>
  </si>
  <si>
    <t>颜文帅</t>
  </si>
  <si>
    <t>高婷婷</t>
  </si>
  <si>
    <t>黄培宇</t>
  </si>
  <si>
    <t>黄娜</t>
  </si>
  <si>
    <t>黄娴雅</t>
  </si>
  <si>
    <t>黄晓莹</t>
  </si>
  <si>
    <t>黄琳琳</t>
  </si>
  <si>
    <t>黄蓝琳</t>
  </si>
  <si>
    <t>黎家温</t>
  </si>
  <si>
    <t>黎密码</t>
  </si>
  <si>
    <t>黎小云</t>
  </si>
  <si>
    <t>黎桂诗</t>
  </si>
  <si>
    <t>0102-管理岗02</t>
  </si>
  <si>
    <t>陈王腾</t>
  </si>
  <si>
    <t>赵琛歌</t>
  </si>
  <si>
    <t>王钰惠</t>
  </si>
  <si>
    <t>何润</t>
  </si>
  <si>
    <t>王后苗</t>
  </si>
  <si>
    <t>周帆</t>
  </si>
  <si>
    <t>吴清宙</t>
  </si>
  <si>
    <t>吉雪花</t>
  </si>
  <si>
    <t>李紫嫣</t>
  </si>
  <si>
    <t>李明睿</t>
  </si>
  <si>
    <t>廖小燕</t>
  </si>
  <si>
    <t>朱德崴</t>
  </si>
  <si>
    <t>吴燕阳</t>
  </si>
  <si>
    <t>陈秋桦</t>
  </si>
  <si>
    <t>林正轩</t>
  </si>
  <si>
    <t>吴朝跃</t>
  </si>
  <si>
    <t>张晓旭</t>
  </si>
  <si>
    <t>陈钰钰</t>
  </si>
  <si>
    <t>关蒂莲</t>
  </si>
  <si>
    <t>邢柔柔</t>
  </si>
  <si>
    <t>符天恋</t>
  </si>
  <si>
    <t>庞小艳</t>
  </si>
  <si>
    <t>高远</t>
  </si>
  <si>
    <t>容芬</t>
  </si>
  <si>
    <t>王怡</t>
  </si>
  <si>
    <t>郑晓嘉</t>
  </si>
  <si>
    <t>黄佳旺</t>
  </si>
  <si>
    <t>林慧</t>
  </si>
  <si>
    <t>陈学昱</t>
  </si>
  <si>
    <t>庄最后</t>
  </si>
  <si>
    <t>方怡婷</t>
  </si>
  <si>
    <t>冯琨</t>
  </si>
  <si>
    <t>黄垂敏</t>
  </si>
  <si>
    <t>姚嘉诺</t>
  </si>
  <si>
    <t>杨文君</t>
  </si>
  <si>
    <t>谭子芬</t>
  </si>
  <si>
    <t>云璐</t>
  </si>
  <si>
    <t>符文婧</t>
  </si>
  <si>
    <t>蔡珏</t>
  </si>
  <si>
    <t>卫诗千</t>
  </si>
  <si>
    <t>钟琳钰</t>
  </si>
  <si>
    <t>钟语嫣</t>
  </si>
  <si>
    <t>张鸿滢</t>
  </si>
  <si>
    <t>郄诗超</t>
  </si>
  <si>
    <t>杨来滨</t>
  </si>
  <si>
    <t>唐美郡</t>
  </si>
  <si>
    <t>林琼莎</t>
  </si>
  <si>
    <t>欧青青</t>
  </si>
  <si>
    <t>李啸风</t>
  </si>
  <si>
    <t>王琪</t>
  </si>
  <si>
    <t>纪婷婷</t>
  </si>
  <si>
    <t>董敏雅</t>
  </si>
  <si>
    <t>尹杰琦</t>
  </si>
  <si>
    <t>李晓悦</t>
  </si>
  <si>
    <t>韩淇</t>
  </si>
  <si>
    <t>郝瑞</t>
  </si>
  <si>
    <t>林景旺</t>
  </si>
  <si>
    <t>刘天妙</t>
  </si>
  <si>
    <t>段文佳</t>
  </si>
  <si>
    <t>胡娇丹</t>
  </si>
  <si>
    <t>林敬杰</t>
  </si>
  <si>
    <t>崔宇欣</t>
  </si>
  <si>
    <t>杨媛媛</t>
  </si>
  <si>
    <t>周月桃</t>
  </si>
  <si>
    <t>周惠敏</t>
  </si>
  <si>
    <t>曾臻</t>
  </si>
  <si>
    <t>符华艳</t>
  </si>
  <si>
    <t>吴莹</t>
  </si>
  <si>
    <t>叶雪莲</t>
  </si>
  <si>
    <t>苏精灵</t>
  </si>
  <si>
    <t>赵之最</t>
  </si>
  <si>
    <t>陈燕</t>
  </si>
  <si>
    <t>吉美净</t>
  </si>
  <si>
    <t>林可盈</t>
  </si>
  <si>
    <t>文權</t>
  </si>
  <si>
    <t>温帅业</t>
  </si>
  <si>
    <t>杨仁恒</t>
  </si>
  <si>
    <t>邓小倩</t>
  </si>
  <si>
    <t>曾维成</t>
  </si>
  <si>
    <t>王欣欣</t>
  </si>
  <si>
    <t>邢华钰</t>
  </si>
  <si>
    <t>杨世鹏</t>
  </si>
  <si>
    <t>李兴</t>
  </si>
  <si>
    <t>符夏虹</t>
  </si>
  <si>
    <t>陈晓凌</t>
  </si>
  <si>
    <t>邢露婷</t>
  </si>
  <si>
    <t>杨舸睿特</t>
  </si>
  <si>
    <t>吴小燕</t>
  </si>
  <si>
    <t>卓雪玉</t>
  </si>
  <si>
    <t>王瑜</t>
  </si>
  <si>
    <t>张嫣然</t>
  </si>
  <si>
    <t>陈婧菲</t>
  </si>
  <si>
    <t>林朝晖</t>
  </si>
  <si>
    <t>姚婕</t>
  </si>
  <si>
    <t>伍文华</t>
  </si>
  <si>
    <t>何兰秋</t>
  </si>
  <si>
    <t>何文清</t>
  </si>
  <si>
    <t>俞思曼</t>
  </si>
  <si>
    <t>农雨婷</t>
  </si>
  <si>
    <t>冯萍</t>
  </si>
  <si>
    <t>刘小雅</t>
  </si>
  <si>
    <t>刘瑶</t>
  </si>
  <si>
    <t>刘超君</t>
  </si>
  <si>
    <t>刘道桔</t>
  </si>
  <si>
    <t>勾子昂</t>
  </si>
  <si>
    <t>卓小娜</t>
  </si>
  <si>
    <t>占忠武</t>
  </si>
  <si>
    <t>卢兴豪</t>
  </si>
  <si>
    <t>叶勇</t>
  </si>
  <si>
    <t>叶召琴</t>
  </si>
  <si>
    <t>叶媛</t>
  </si>
  <si>
    <t>叶珊珊</t>
  </si>
  <si>
    <t>吉姝锡</t>
  </si>
  <si>
    <t>吉才严</t>
  </si>
  <si>
    <t>吴凡</t>
  </si>
  <si>
    <t>吴华吉</t>
  </si>
  <si>
    <t>吴博</t>
  </si>
  <si>
    <t>吴吉娜</t>
  </si>
  <si>
    <t>吴易声</t>
  </si>
  <si>
    <t>吴武</t>
  </si>
  <si>
    <t>吴泊儒</t>
  </si>
  <si>
    <t>吴洁</t>
  </si>
  <si>
    <t>吴海桂</t>
  </si>
  <si>
    <t>吴清仪</t>
  </si>
  <si>
    <t>吴秋颜</t>
  </si>
  <si>
    <t>吴童</t>
  </si>
  <si>
    <t>吴翠和</t>
  </si>
  <si>
    <t>吴金恩</t>
  </si>
  <si>
    <t>周艳</t>
  </si>
  <si>
    <t>孙槊</t>
  </si>
  <si>
    <t>孙法婷</t>
  </si>
  <si>
    <t>孙荣雾</t>
  </si>
  <si>
    <t>安琪</t>
  </si>
  <si>
    <t>尹艺涵</t>
  </si>
  <si>
    <t>康梓琪</t>
  </si>
  <si>
    <t>张世翼</t>
  </si>
  <si>
    <t>张园铃</t>
  </si>
  <si>
    <t>张家振</t>
  </si>
  <si>
    <t>张年俊</t>
  </si>
  <si>
    <t>张文平</t>
  </si>
  <si>
    <t>张津</t>
  </si>
  <si>
    <t>张浩</t>
  </si>
  <si>
    <t>张祖凡</t>
  </si>
  <si>
    <t>张莹莹</t>
  </si>
  <si>
    <t>彭传倬</t>
  </si>
  <si>
    <t>彭雨</t>
  </si>
  <si>
    <t>徐一铭</t>
  </si>
  <si>
    <t>徐放</t>
  </si>
  <si>
    <t>徐辉宁</t>
  </si>
  <si>
    <t>文嘉佳</t>
  </si>
  <si>
    <t>文海玉</t>
  </si>
  <si>
    <t>方笔韵</t>
  </si>
  <si>
    <t>曹爱诗</t>
  </si>
  <si>
    <t>朱家祥</t>
  </si>
  <si>
    <t>李世美</t>
  </si>
  <si>
    <t>李丹</t>
  </si>
  <si>
    <t>李二女</t>
  </si>
  <si>
    <t>李博雅</t>
  </si>
  <si>
    <t>李慧莹</t>
  </si>
  <si>
    <t>李桂娟</t>
  </si>
  <si>
    <t>李欢</t>
  </si>
  <si>
    <t>李正娴</t>
  </si>
  <si>
    <t>李民</t>
  </si>
  <si>
    <t>李海月</t>
  </si>
  <si>
    <t>李珂</t>
  </si>
  <si>
    <t>李秋娟</t>
  </si>
  <si>
    <t>李莉莉</t>
  </si>
  <si>
    <t>李菁</t>
  </si>
  <si>
    <t>杨思芸</t>
  </si>
  <si>
    <t>杨杏</t>
  </si>
  <si>
    <t>杨竹叶</t>
  </si>
  <si>
    <t>杨茹</t>
  </si>
  <si>
    <t>杨莎莎</t>
  </si>
  <si>
    <t>杨金娇</t>
  </si>
  <si>
    <t>杨霞</t>
  </si>
  <si>
    <t>林保颖</t>
  </si>
  <si>
    <t>林克彬</t>
  </si>
  <si>
    <t>林国慧</t>
  </si>
  <si>
    <t>林培培</t>
  </si>
  <si>
    <t>林天彩</t>
  </si>
  <si>
    <t>林少霞</t>
  </si>
  <si>
    <t>林慧敏</t>
  </si>
  <si>
    <t>林祝秀</t>
  </si>
  <si>
    <t>林荟</t>
  </si>
  <si>
    <t>林青琳</t>
  </si>
  <si>
    <t>梁学锋</t>
  </si>
  <si>
    <t>梁群</t>
  </si>
  <si>
    <t>梁芯蕾</t>
  </si>
  <si>
    <t>梅莉</t>
  </si>
  <si>
    <t>樊华</t>
  </si>
  <si>
    <t>江圆圆</t>
  </si>
  <si>
    <t>王兴瑞</t>
  </si>
  <si>
    <t>王博铖</t>
  </si>
  <si>
    <t>王可晶</t>
  </si>
  <si>
    <t>王品熙</t>
  </si>
  <si>
    <t>王婷婷</t>
  </si>
  <si>
    <t>王小妹</t>
  </si>
  <si>
    <t>王志成</t>
  </si>
  <si>
    <t>王春娇</t>
  </si>
  <si>
    <t>王朝敏</t>
  </si>
  <si>
    <t>王海虹</t>
  </si>
  <si>
    <t>王璐</t>
  </si>
  <si>
    <t>王盈盈</t>
  </si>
  <si>
    <t>王维国</t>
  </si>
  <si>
    <t>王艺澄</t>
  </si>
  <si>
    <t>王薇</t>
  </si>
  <si>
    <t>王诗琪</t>
  </si>
  <si>
    <t>王靖怡</t>
  </si>
  <si>
    <t>王韵凯</t>
  </si>
  <si>
    <t>王颢颖</t>
  </si>
  <si>
    <t>盛昭涵</t>
  </si>
  <si>
    <t>盛皓然</t>
  </si>
  <si>
    <t>祁锐</t>
  </si>
  <si>
    <t>符之凯</t>
  </si>
  <si>
    <t>符显富</t>
  </si>
  <si>
    <t>符永康</t>
  </si>
  <si>
    <t>符爱月</t>
  </si>
  <si>
    <t>符策文</t>
  </si>
  <si>
    <t>符紫凤</t>
  </si>
  <si>
    <t>纪新照</t>
  </si>
  <si>
    <t>纪淼</t>
  </si>
  <si>
    <t>罗丛青</t>
  </si>
  <si>
    <t>罗文丽</t>
  </si>
  <si>
    <t>羊顺熊</t>
  </si>
  <si>
    <t>翟宏慧</t>
  </si>
  <si>
    <t>葛小雅</t>
  </si>
  <si>
    <t>董乐平</t>
  </si>
  <si>
    <t>蔡亲梁</t>
  </si>
  <si>
    <t>蔡南敬</t>
  </si>
  <si>
    <t>蔡南虎</t>
  </si>
  <si>
    <t>蔡爱芳</t>
  </si>
  <si>
    <t>覃业丰</t>
  </si>
  <si>
    <t>许秀莲</t>
  </si>
  <si>
    <t>谢剑超</t>
  </si>
  <si>
    <t>谢思蝶</t>
  </si>
  <si>
    <t>谢慧芬</t>
  </si>
  <si>
    <t>谢诗章</t>
  </si>
  <si>
    <t>谭子娜</t>
  </si>
  <si>
    <t>谭艳丽</t>
  </si>
  <si>
    <t>赵园桃</t>
  </si>
  <si>
    <t>赵成兰</t>
  </si>
  <si>
    <t>赵浩富</t>
  </si>
  <si>
    <t>连心</t>
  </si>
  <si>
    <t>连成瑛</t>
  </si>
  <si>
    <t>邓嘉维</t>
  </si>
  <si>
    <t>邢孔业</t>
  </si>
  <si>
    <t>邢燕矫</t>
  </si>
  <si>
    <t>邢维卿</t>
  </si>
  <si>
    <t>邢蛟男</t>
  </si>
  <si>
    <t>邢贞娜</t>
  </si>
  <si>
    <t>邢雅韵</t>
  </si>
  <si>
    <t>邱恒鹏</t>
  </si>
  <si>
    <t>郑炜斌</t>
  </si>
  <si>
    <t>郑秋琴</t>
  </si>
  <si>
    <t>郭哲</t>
  </si>
  <si>
    <t>钟怡琳</t>
  </si>
  <si>
    <t>钟有鑫</t>
  </si>
  <si>
    <t>钟静静</t>
  </si>
  <si>
    <t>闫子霄</t>
  </si>
  <si>
    <t>陈丽婉</t>
  </si>
  <si>
    <t>陈冬菊</t>
  </si>
  <si>
    <t>陈初花</t>
  </si>
  <si>
    <t>陈圣天</t>
  </si>
  <si>
    <t>陈圣平</t>
  </si>
  <si>
    <t>陈宇澄</t>
  </si>
  <si>
    <t>陈家吉</t>
  </si>
  <si>
    <t>陈小琴</t>
  </si>
  <si>
    <t>陈小迈</t>
  </si>
  <si>
    <t>陈慧</t>
  </si>
  <si>
    <t>陈昌</t>
  </si>
  <si>
    <t>陈朝阳</t>
  </si>
  <si>
    <t>陈梅玲</t>
  </si>
  <si>
    <t>陈永帅</t>
  </si>
  <si>
    <t>陈永钦</t>
  </si>
  <si>
    <t>陈滢</t>
  </si>
  <si>
    <t>陈玉花</t>
  </si>
  <si>
    <t>陈玲瑶</t>
  </si>
  <si>
    <t>陈章叶</t>
  </si>
  <si>
    <t>陈糠</t>
  </si>
  <si>
    <t>陈诗婷</t>
  </si>
  <si>
    <t>陈钰</t>
  </si>
  <si>
    <t>陈雷</t>
  </si>
  <si>
    <t>雷静怡</t>
  </si>
  <si>
    <t>韦丽琼</t>
  </si>
  <si>
    <t>韦小念</t>
  </si>
  <si>
    <t>韦雪佳</t>
  </si>
  <si>
    <t>颜妹燕</t>
  </si>
  <si>
    <t>颜旭</t>
  </si>
  <si>
    <t>骆嘉裕</t>
  </si>
  <si>
    <t>高学寒</t>
  </si>
  <si>
    <t>高建波</t>
  </si>
  <si>
    <t>高振皇</t>
  </si>
  <si>
    <t>高方情</t>
  </si>
  <si>
    <t>高玉玉</t>
  </si>
  <si>
    <t>黄俊敏</t>
  </si>
  <si>
    <t>黄培培</t>
  </si>
  <si>
    <t>黄昌岷</t>
  </si>
  <si>
    <t>黄琼娇</t>
  </si>
  <si>
    <t>黄窗窗</t>
  </si>
  <si>
    <t>黄龙云</t>
  </si>
  <si>
    <t>黎俞</t>
  </si>
  <si>
    <t>黎嘉馨</t>
  </si>
  <si>
    <t>黎培丽</t>
  </si>
  <si>
    <t>黎经芸</t>
  </si>
  <si>
    <t>龙倩倩</t>
  </si>
  <si>
    <t>龙城</t>
  </si>
  <si>
    <t>龙雪莲</t>
  </si>
  <si>
    <t>0103-管理岗03</t>
  </si>
  <si>
    <t>高斯文</t>
  </si>
  <si>
    <t>安娜</t>
  </si>
  <si>
    <t>林诗怡</t>
  </si>
  <si>
    <t>刘庭嘉</t>
  </si>
  <si>
    <t>0104-专业技术岗01</t>
  </si>
  <si>
    <t>王伟宇</t>
  </si>
  <si>
    <t>黎月桂</t>
  </si>
  <si>
    <t>梁轩驰</t>
  </si>
  <si>
    <t>程驰</t>
  </si>
  <si>
    <t>蒙钟孟</t>
  </si>
  <si>
    <t>赵扬倩</t>
  </si>
  <si>
    <t>曾德锐</t>
  </si>
  <si>
    <t>吴日萍</t>
  </si>
  <si>
    <t>郑楉文</t>
  </si>
  <si>
    <t>于晶</t>
  </si>
  <si>
    <t>金晓雨</t>
  </si>
  <si>
    <t>陈威任</t>
  </si>
  <si>
    <t>罗梓泷</t>
  </si>
  <si>
    <t>吴肖候</t>
  </si>
  <si>
    <t>郑灵</t>
  </si>
  <si>
    <t>李莉</t>
  </si>
  <si>
    <t>高裕民</t>
  </si>
  <si>
    <t>王屹韬</t>
  </si>
  <si>
    <t>符篮尹</t>
  </si>
  <si>
    <t>陈皓</t>
  </si>
  <si>
    <t>符飞</t>
  </si>
  <si>
    <t>罗昌庆</t>
  </si>
  <si>
    <t>王紫玲</t>
  </si>
  <si>
    <t>周圆</t>
  </si>
  <si>
    <t>曹文聪</t>
  </si>
  <si>
    <t>陈雪妮</t>
  </si>
  <si>
    <t>吴嘉朗</t>
  </si>
  <si>
    <t>唐可莉</t>
  </si>
  <si>
    <t>冯业贸</t>
  </si>
  <si>
    <t>余晨亮</t>
  </si>
  <si>
    <t>陈德森</t>
  </si>
  <si>
    <t>陈青林</t>
  </si>
  <si>
    <t>吴清智</t>
  </si>
  <si>
    <t>陈冠舒</t>
  </si>
  <si>
    <t>韩旭</t>
  </si>
  <si>
    <t>李仁杰</t>
  </si>
  <si>
    <t>张少珍</t>
  </si>
  <si>
    <t>周能源</t>
  </si>
  <si>
    <t>王中文</t>
  </si>
  <si>
    <t>刘圣源</t>
  </si>
  <si>
    <t>邢超平</t>
  </si>
  <si>
    <t>乜永宝</t>
  </si>
  <si>
    <t>何声宏</t>
  </si>
  <si>
    <t>何守干</t>
  </si>
  <si>
    <t>何菁菁</t>
  </si>
  <si>
    <t>何邦主</t>
  </si>
  <si>
    <t>关万年</t>
  </si>
  <si>
    <t>刘小兰</t>
  </si>
  <si>
    <t>刘珍</t>
  </si>
  <si>
    <t>吕敏</t>
  </si>
  <si>
    <t>吴东龙</t>
  </si>
  <si>
    <t>吴伶俐</t>
  </si>
  <si>
    <t>吴德明</t>
  </si>
  <si>
    <t>周亚虹</t>
  </si>
  <si>
    <t>唐成强</t>
  </si>
  <si>
    <t>唐海云</t>
  </si>
  <si>
    <t>张会元</t>
  </si>
  <si>
    <t>张梦圆</t>
  </si>
  <si>
    <t>徐文悦</t>
  </si>
  <si>
    <t>徐静</t>
  </si>
  <si>
    <t>文兴钱</t>
  </si>
  <si>
    <t>曾太</t>
  </si>
  <si>
    <t>李冬红</t>
  </si>
  <si>
    <t>李青霞</t>
  </si>
  <si>
    <t>李高莉</t>
  </si>
  <si>
    <t>林瑜</t>
  </si>
  <si>
    <t>王发根</t>
  </si>
  <si>
    <t>王师诚</t>
  </si>
  <si>
    <t>王林</t>
  </si>
  <si>
    <t>王根州</t>
  </si>
  <si>
    <t>王翔征</t>
  </si>
  <si>
    <t>王荟绚</t>
  </si>
  <si>
    <t>白灵钰</t>
  </si>
  <si>
    <t>符天谋</t>
  </si>
  <si>
    <t>符馨尹</t>
  </si>
  <si>
    <t>罗友良</t>
  </si>
  <si>
    <t>莫荣坤</t>
  </si>
  <si>
    <t>谢照程</t>
  </si>
  <si>
    <t>谢艺华</t>
  </si>
  <si>
    <t>赵烨慧</t>
  </si>
  <si>
    <t>陈于寿</t>
  </si>
  <si>
    <t>陈振艺</t>
  </si>
  <si>
    <t>陈泓材</t>
  </si>
  <si>
    <t>陈满</t>
  </si>
  <si>
    <t>陈玲</t>
  </si>
  <si>
    <t>陈舒怡</t>
  </si>
  <si>
    <t>马丹丹</t>
  </si>
  <si>
    <t>马瑞</t>
  </si>
  <si>
    <t>骆彦光</t>
  </si>
  <si>
    <t>黎祺昕</t>
  </si>
  <si>
    <t>0105-专业技术岗02</t>
  </si>
  <si>
    <t>王晴</t>
  </si>
  <si>
    <t>吴毓浩</t>
  </si>
  <si>
    <t>李思奇</t>
  </si>
  <si>
    <t>姚婷婷</t>
  </si>
  <si>
    <t>林道显</t>
  </si>
  <si>
    <t>苏运桐</t>
  </si>
  <si>
    <t>王芷欢</t>
  </si>
  <si>
    <t>吴俊霖</t>
  </si>
  <si>
    <t>吴忠杰</t>
  </si>
  <si>
    <t>梁日泽</t>
  </si>
  <si>
    <t>符闻</t>
  </si>
  <si>
    <t>陈一帆</t>
  </si>
  <si>
    <t>李岳霖</t>
  </si>
  <si>
    <t>周清锐</t>
  </si>
  <si>
    <t>张倩怡</t>
  </si>
  <si>
    <t>张增豪</t>
  </si>
  <si>
    <t>张科</t>
  </si>
  <si>
    <t>文泽凯</t>
  </si>
  <si>
    <t>朱希铮</t>
  </si>
  <si>
    <t>朱欣</t>
  </si>
  <si>
    <t>李华亮</t>
  </si>
  <si>
    <t>林道伟</t>
  </si>
  <si>
    <t>潘琳</t>
  </si>
  <si>
    <t>王晓娴</t>
  </si>
  <si>
    <t>纪定博</t>
  </si>
  <si>
    <t>肖阳</t>
  </si>
  <si>
    <t>莫淑妮</t>
  </si>
  <si>
    <t>赵兴睿</t>
  </si>
  <si>
    <t>邢明煜</t>
  </si>
  <si>
    <t>郭金善</t>
  </si>
  <si>
    <t>陈之楠</t>
  </si>
  <si>
    <t>陈名亮</t>
  </si>
  <si>
    <t>陈少盼</t>
  </si>
  <si>
    <t>陈明炜</t>
  </si>
  <si>
    <t>霍良</t>
  </si>
  <si>
    <t>齐依楠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</si>
</sst>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1"/>
  <sheetViews>
    <sheetView tabSelected="1" topLeftCell="A61" workbookViewId="0">
      <selection activeCell="H2" sqref="H2"/>
    </sheetView>
  </sheetViews>
  <sheetFormatPr defaultColWidth="9" defaultRowHeight="13.8" outlineLevelCol="5"/>
  <cols>
    <col min="1" max="1" width="8.37962962962963" customWidth="1"/>
    <col min="2" max="2" width="28.6666666666667" customWidth="1"/>
    <col min="3" max="3" width="25.7777777777778" customWidth="1"/>
    <col min="4" max="4" width="16.8888888888889" customWidth="1"/>
    <col min="5" max="5" width="14.1111111111111" customWidth="1"/>
    <col min="6" max="6" width="11.4444444444444" customWidth="1"/>
  </cols>
  <sheetData>
    <row r="1" s="1" customFormat="1" ht="60" customHeight="1" spans="1:6">
      <c r="A1" s="4" t="s">
        <v>0</v>
      </c>
      <c r="B1" s="5"/>
      <c r="C1" s="5"/>
      <c r="D1" s="5"/>
      <c r="E1" s="5"/>
      <c r="F1" s="5"/>
    </row>
    <row r="2" s="2" customFormat="1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7" customHeight="1" spans="1:6">
      <c r="A3" s="6">
        <v>1</v>
      </c>
      <c r="B3" s="6" t="s">
        <v>7</v>
      </c>
      <c r="C3" s="6" t="str">
        <f>"202309090311"</f>
        <v>202309090311</v>
      </c>
      <c r="D3" s="6" t="s">
        <v>8</v>
      </c>
      <c r="E3" s="7">
        <v>76.8</v>
      </c>
      <c r="F3" s="6"/>
    </row>
    <row r="4" s="3" customFormat="1" ht="27" customHeight="1" spans="1:6">
      <c r="A4" s="6">
        <v>2</v>
      </c>
      <c r="B4" s="6" t="s">
        <v>7</v>
      </c>
      <c r="C4" s="6" t="str">
        <f>"202309090218"</f>
        <v>202309090218</v>
      </c>
      <c r="D4" s="6" t="s">
        <v>9</v>
      </c>
      <c r="E4" s="7">
        <v>76.3</v>
      </c>
      <c r="F4" s="6"/>
    </row>
    <row r="5" s="3" customFormat="1" ht="27" customHeight="1" spans="1:6">
      <c r="A5" s="6">
        <v>3</v>
      </c>
      <c r="B5" s="6" t="s">
        <v>7</v>
      </c>
      <c r="C5" s="6" t="str">
        <f>"202309090702"</f>
        <v>202309090702</v>
      </c>
      <c r="D5" s="6" t="s">
        <v>10</v>
      </c>
      <c r="E5" s="7">
        <v>73.9</v>
      </c>
      <c r="F5" s="6"/>
    </row>
    <row r="6" s="3" customFormat="1" ht="27" customHeight="1" spans="1:6">
      <c r="A6" s="6">
        <v>4</v>
      </c>
      <c r="B6" s="6" t="s">
        <v>7</v>
      </c>
      <c r="C6" s="6" t="str">
        <f>"202309090110"</f>
        <v>202309090110</v>
      </c>
      <c r="D6" s="6" t="s">
        <v>11</v>
      </c>
      <c r="E6" s="7">
        <v>73.3</v>
      </c>
      <c r="F6" s="6"/>
    </row>
    <row r="7" s="3" customFormat="1" ht="27" customHeight="1" spans="1:6">
      <c r="A7" s="6">
        <v>5</v>
      </c>
      <c r="B7" s="6" t="s">
        <v>7</v>
      </c>
      <c r="C7" s="6" t="str">
        <f>"202309090626"</f>
        <v>202309090626</v>
      </c>
      <c r="D7" s="6" t="s">
        <v>12</v>
      </c>
      <c r="E7" s="7">
        <v>72.5</v>
      </c>
      <c r="F7" s="6"/>
    </row>
    <row r="8" s="3" customFormat="1" ht="27" customHeight="1" spans="1:6">
      <c r="A8" s="6">
        <v>6</v>
      </c>
      <c r="B8" s="6" t="s">
        <v>7</v>
      </c>
      <c r="C8" s="6" t="str">
        <f>"202309090709"</f>
        <v>202309090709</v>
      </c>
      <c r="D8" s="6" t="s">
        <v>13</v>
      </c>
      <c r="E8" s="7">
        <v>72.4</v>
      </c>
      <c r="F8" s="6"/>
    </row>
    <row r="9" s="3" customFormat="1" ht="27" customHeight="1" spans="1:6">
      <c r="A9" s="6">
        <v>7</v>
      </c>
      <c r="B9" s="6" t="s">
        <v>7</v>
      </c>
      <c r="C9" s="6" t="str">
        <f>"202309090722"</f>
        <v>202309090722</v>
      </c>
      <c r="D9" s="6" t="s">
        <v>14</v>
      </c>
      <c r="E9" s="7">
        <v>72.3</v>
      </c>
      <c r="F9" s="6"/>
    </row>
    <row r="10" s="3" customFormat="1" ht="27" customHeight="1" spans="1:6">
      <c r="A10" s="6">
        <v>8</v>
      </c>
      <c r="B10" s="6" t="s">
        <v>7</v>
      </c>
      <c r="C10" s="6" t="str">
        <f>"202309090730"</f>
        <v>202309090730</v>
      </c>
      <c r="D10" s="6" t="s">
        <v>15</v>
      </c>
      <c r="E10" s="7">
        <v>72</v>
      </c>
      <c r="F10" s="6"/>
    </row>
    <row r="11" s="3" customFormat="1" ht="27" customHeight="1" spans="1:6">
      <c r="A11" s="6">
        <v>9</v>
      </c>
      <c r="B11" s="6" t="s">
        <v>7</v>
      </c>
      <c r="C11" s="6" t="str">
        <f>"202309090525"</f>
        <v>202309090525</v>
      </c>
      <c r="D11" s="6" t="s">
        <v>16</v>
      </c>
      <c r="E11" s="7">
        <v>71.4</v>
      </c>
      <c r="F11" s="6"/>
    </row>
    <row r="12" s="3" customFormat="1" ht="27" customHeight="1" spans="1:6">
      <c r="A12" s="6">
        <v>10</v>
      </c>
      <c r="B12" s="6" t="s">
        <v>7</v>
      </c>
      <c r="C12" s="6" t="str">
        <f>"202309090318"</f>
        <v>202309090318</v>
      </c>
      <c r="D12" s="6" t="s">
        <v>17</v>
      </c>
      <c r="E12" s="7">
        <v>71.1</v>
      </c>
      <c r="F12" s="6"/>
    </row>
    <row r="13" s="3" customFormat="1" ht="27" customHeight="1" spans="1:6">
      <c r="A13" s="6">
        <v>11</v>
      </c>
      <c r="B13" s="6" t="s">
        <v>7</v>
      </c>
      <c r="C13" s="6" t="str">
        <f>"202309090123"</f>
        <v>202309090123</v>
      </c>
      <c r="D13" s="6" t="s">
        <v>18</v>
      </c>
      <c r="E13" s="7">
        <v>69.9</v>
      </c>
      <c r="F13" s="6"/>
    </row>
    <row r="14" s="3" customFormat="1" ht="27" customHeight="1" spans="1:6">
      <c r="A14" s="6">
        <v>12</v>
      </c>
      <c r="B14" s="6" t="s">
        <v>7</v>
      </c>
      <c r="C14" s="6" t="str">
        <f>"202309090426"</f>
        <v>202309090426</v>
      </c>
      <c r="D14" s="6" t="s">
        <v>19</v>
      </c>
      <c r="E14" s="7">
        <v>69.2</v>
      </c>
      <c r="F14" s="6"/>
    </row>
    <row r="15" s="3" customFormat="1" ht="27" customHeight="1" spans="1:6">
      <c r="A15" s="6">
        <v>13</v>
      </c>
      <c r="B15" s="6" t="s">
        <v>7</v>
      </c>
      <c r="C15" s="6" t="str">
        <f>"202309090312"</f>
        <v>202309090312</v>
      </c>
      <c r="D15" s="6" t="s">
        <v>20</v>
      </c>
      <c r="E15" s="7">
        <v>69</v>
      </c>
      <c r="F15" s="6"/>
    </row>
    <row r="16" s="3" customFormat="1" ht="27" customHeight="1" spans="1:6">
      <c r="A16" s="6">
        <v>14</v>
      </c>
      <c r="B16" s="6" t="s">
        <v>7</v>
      </c>
      <c r="C16" s="6" t="str">
        <f>"202309090124"</f>
        <v>202309090124</v>
      </c>
      <c r="D16" s="6" t="s">
        <v>21</v>
      </c>
      <c r="E16" s="7">
        <v>68.9</v>
      </c>
      <c r="F16" s="6"/>
    </row>
    <row r="17" s="3" customFormat="1" ht="27" customHeight="1" spans="1:6">
      <c r="A17" s="6">
        <v>15</v>
      </c>
      <c r="B17" s="6" t="s">
        <v>7</v>
      </c>
      <c r="C17" s="6" t="str">
        <f>"202309090207"</f>
        <v>202309090207</v>
      </c>
      <c r="D17" s="6" t="s">
        <v>22</v>
      </c>
      <c r="E17" s="7">
        <v>68.5</v>
      </c>
      <c r="F17" s="6"/>
    </row>
    <row r="18" s="3" customFormat="1" ht="27" customHeight="1" spans="1:6">
      <c r="A18" s="6">
        <v>16</v>
      </c>
      <c r="B18" s="6" t="s">
        <v>7</v>
      </c>
      <c r="C18" s="6" t="str">
        <f>"202309090608"</f>
        <v>202309090608</v>
      </c>
      <c r="D18" s="6" t="s">
        <v>23</v>
      </c>
      <c r="E18" s="7">
        <v>68.5</v>
      </c>
      <c r="F18" s="6"/>
    </row>
    <row r="19" s="3" customFormat="1" ht="27" customHeight="1" spans="1:6">
      <c r="A19" s="6">
        <v>17</v>
      </c>
      <c r="B19" s="6" t="s">
        <v>7</v>
      </c>
      <c r="C19" s="6" t="str">
        <f>"202309090317"</f>
        <v>202309090317</v>
      </c>
      <c r="D19" s="6" t="s">
        <v>24</v>
      </c>
      <c r="E19" s="7">
        <v>68.3</v>
      </c>
      <c r="F19" s="6"/>
    </row>
    <row r="20" s="3" customFormat="1" ht="27" customHeight="1" spans="1:6">
      <c r="A20" s="6">
        <v>18</v>
      </c>
      <c r="B20" s="6" t="s">
        <v>7</v>
      </c>
      <c r="C20" s="6" t="str">
        <f>"202309090622"</f>
        <v>202309090622</v>
      </c>
      <c r="D20" s="6" t="s">
        <v>25</v>
      </c>
      <c r="E20" s="7">
        <v>68.2</v>
      </c>
      <c r="F20" s="6"/>
    </row>
    <row r="21" s="3" customFormat="1" ht="27" customHeight="1" spans="1:6">
      <c r="A21" s="6">
        <v>19</v>
      </c>
      <c r="B21" s="6" t="s">
        <v>7</v>
      </c>
      <c r="C21" s="6" t="str">
        <f>"202309090512"</f>
        <v>202309090512</v>
      </c>
      <c r="D21" s="6" t="s">
        <v>26</v>
      </c>
      <c r="E21" s="7">
        <v>68.2</v>
      </c>
      <c r="F21" s="6"/>
    </row>
    <row r="22" s="3" customFormat="1" ht="27" customHeight="1" spans="1:6">
      <c r="A22" s="6">
        <v>20</v>
      </c>
      <c r="B22" s="6" t="s">
        <v>7</v>
      </c>
      <c r="C22" s="6" t="str">
        <f>"202309090616"</f>
        <v>202309090616</v>
      </c>
      <c r="D22" s="6" t="s">
        <v>27</v>
      </c>
      <c r="E22" s="7">
        <v>68.1</v>
      </c>
      <c r="F22" s="6"/>
    </row>
    <row r="23" s="3" customFormat="1" ht="27" customHeight="1" spans="1:6">
      <c r="A23" s="6">
        <v>21</v>
      </c>
      <c r="B23" s="6" t="s">
        <v>7</v>
      </c>
      <c r="C23" s="6" t="str">
        <f>"202309090617"</f>
        <v>202309090617</v>
      </c>
      <c r="D23" s="6" t="s">
        <v>28</v>
      </c>
      <c r="E23" s="7">
        <v>67.9</v>
      </c>
      <c r="F23" s="6"/>
    </row>
    <row r="24" s="3" customFormat="1" ht="27" customHeight="1" spans="1:6">
      <c r="A24" s="6">
        <v>22</v>
      </c>
      <c r="B24" s="6" t="s">
        <v>7</v>
      </c>
      <c r="C24" s="6" t="str">
        <f>"202309090130"</f>
        <v>202309090130</v>
      </c>
      <c r="D24" s="6" t="s">
        <v>29</v>
      </c>
      <c r="E24" s="7">
        <v>67.9</v>
      </c>
      <c r="F24" s="6"/>
    </row>
    <row r="25" s="3" customFormat="1" ht="27" customHeight="1" spans="1:6">
      <c r="A25" s="6">
        <v>23</v>
      </c>
      <c r="B25" s="6" t="s">
        <v>7</v>
      </c>
      <c r="C25" s="6" t="str">
        <f>"202309090414"</f>
        <v>202309090414</v>
      </c>
      <c r="D25" s="6" t="s">
        <v>30</v>
      </c>
      <c r="E25" s="7">
        <v>67.7</v>
      </c>
      <c r="F25" s="6"/>
    </row>
    <row r="26" s="3" customFormat="1" ht="27" customHeight="1" spans="1:6">
      <c r="A26" s="6">
        <v>24</v>
      </c>
      <c r="B26" s="6" t="s">
        <v>7</v>
      </c>
      <c r="C26" s="6" t="str">
        <f>"202309090404"</f>
        <v>202309090404</v>
      </c>
      <c r="D26" s="6" t="s">
        <v>31</v>
      </c>
      <c r="E26" s="7">
        <v>67.6</v>
      </c>
      <c r="F26" s="6"/>
    </row>
    <row r="27" s="3" customFormat="1" ht="27" customHeight="1" spans="1:6">
      <c r="A27" s="6">
        <v>25</v>
      </c>
      <c r="B27" s="6" t="s">
        <v>7</v>
      </c>
      <c r="C27" s="6" t="str">
        <f>"202309090425"</f>
        <v>202309090425</v>
      </c>
      <c r="D27" s="6" t="s">
        <v>32</v>
      </c>
      <c r="E27" s="7">
        <v>67.5</v>
      </c>
      <c r="F27" s="6"/>
    </row>
    <row r="28" s="3" customFormat="1" ht="27" customHeight="1" spans="1:6">
      <c r="A28" s="6">
        <v>26</v>
      </c>
      <c r="B28" s="6" t="s">
        <v>7</v>
      </c>
      <c r="C28" s="6" t="str">
        <f>"202309090507"</f>
        <v>202309090507</v>
      </c>
      <c r="D28" s="6" t="s">
        <v>33</v>
      </c>
      <c r="E28" s="7">
        <v>67.3</v>
      </c>
      <c r="F28" s="6"/>
    </row>
    <row r="29" s="3" customFormat="1" ht="27" customHeight="1" spans="1:6">
      <c r="A29" s="6">
        <v>27</v>
      </c>
      <c r="B29" s="6" t="s">
        <v>7</v>
      </c>
      <c r="C29" s="6" t="str">
        <f>"202309090301"</f>
        <v>202309090301</v>
      </c>
      <c r="D29" s="6" t="s">
        <v>34</v>
      </c>
      <c r="E29" s="7">
        <v>66.7</v>
      </c>
      <c r="F29" s="6"/>
    </row>
    <row r="30" s="3" customFormat="1" ht="27" customHeight="1" spans="1:6">
      <c r="A30" s="6">
        <v>28</v>
      </c>
      <c r="B30" s="6" t="s">
        <v>7</v>
      </c>
      <c r="C30" s="6" t="str">
        <f>"202309090804"</f>
        <v>202309090804</v>
      </c>
      <c r="D30" s="6" t="s">
        <v>35</v>
      </c>
      <c r="E30" s="7">
        <v>66.7</v>
      </c>
      <c r="F30" s="6"/>
    </row>
    <row r="31" s="3" customFormat="1" ht="27" customHeight="1" spans="1:6">
      <c r="A31" s="6">
        <v>29</v>
      </c>
      <c r="B31" s="6" t="s">
        <v>7</v>
      </c>
      <c r="C31" s="6" t="str">
        <f>"202309090220"</f>
        <v>202309090220</v>
      </c>
      <c r="D31" s="6" t="s">
        <v>36</v>
      </c>
      <c r="E31" s="7">
        <v>66.1</v>
      </c>
      <c r="F31" s="6"/>
    </row>
    <row r="32" s="3" customFormat="1" ht="27" customHeight="1" spans="1:6">
      <c r="A32" s="6">
        <v>30</v>
      </c>
      <c r="B32" s="6" t="s">
        <v>7</v>
      </c>
      <c r="C32" s="6" t="str">
        <f>"202309090219"</f>
        <v>202309090219</v>
      </c>
      <c r="D32" s="6" t="s">
        <v>37</v>
      </c>
      <c r="E32" s="7">
        <v>66.1</v>
      </c>
      <c r="F32" s="6"/>
    </row>
    <row r="33" s="3" customFormat="1" ht="27" customHeight="1" spans="1:6">
      <c r="A33" s="6">
        <v>31</v>
      </c>
      <c r="B33" s="6" t="s">
        <v>7</v>
      </c>
      <c r="C33" s="6" t="str">
        <f>"202309090505"</f>
        <v>202309090505</v>
      </c>
      <c r="D33" s="6" t="s">
        <v>38</v>
      </c>
      <c r="E33" s="7">
        <v>65.9</v>
      </c>
      <c r="F33" s="6"/>
    </row>
    <row r="34" s="3" customFormat="1" ht="27" customHeight="1" spans="1:6">
      <c r="A34" s="6">
        <v>32</v>
      </c>
      <c r="B34" s="6" t="s">
        <v>7</v>
      </c>
      <c r="C34" s="6" t="str">
        <f>"202309090328"</f>
        <v>202309090328</v>
      </c>
      <c r="D34" s="6" t="s">
        <v>39</v>
      </c>
      <c r="E34" s="7">
        <v>65.3</v>
      </c>
      <c r="F34" s="6"/>
    </row>
    <row r="35" s="3" customFormat="1" ht="27" customHeight="1" spans="1:6">
      <c r="A35" s="6">
        <v>33</v>
      </c>
      <c r="B35" s="6" t="s">
        <v>7</v>
      </c>
      <c r="C35" s="6" t="str">
        <f>"202309090403"</f>
        <v>202309090403</v>
      </c>
      <c r="D35" s="6" t="s">
        <v>40</v>
      </c>
      <c r="E35" s="7">
        <v>64.5</v>
      </c>
      <c r="F35" s="6"/>
    </row>
    <row r="36" s="3" customFormat="1" ht="27" customHeight="1" spans="1:6">
      <c r="A36" s="6">
        <v>34</v>
      </c>
      <c r="B36" s="6" t="s">
        <v>7</v>
      </c>
      <c r="C36" s="6" t="str">
        <f>"202309090121"</f>
        <v>202309090121</v>
      </c>
      <c r="D36" s="6" t="s">
        <v>41</v>
      </c>
      <c r="E36" s="7">
        <v>64.4</v>
      </c>
      <c r="F36" s="6"/>
    </row>
    <row r="37" s="3" customFormat="1" ht="27" customHeight="1" spans="1:6">
      <c r="A37" s="6">
        <v>35</v>
      </c>
      <c r="B37" s="6" t="s">
        <v>7</v>
      </c>
      <c r="C37" s="6" t="str">
        <f>"202309090509"</f>
        <v>202309090509</v>
      </c>
      <c r="D37" s="6" t="s">
        <v>42</v>
      </c>
      <c r="E37" s="7">
        <v>63.8</v>
      </c>
      <c r="F37" s="6"/>
    </row>
    <row r="38" s="3" customFormat="1" ht="27" customHeight="1" spans="1:6">
      <c r="A38" s="6">
        <v>36</v>
      </c>
      <c r="B38" s="6" t="s">
        <v>7</v>
      </c>
      <c r="C38" s="6" t="str">
        <f>"202309090628"</f>
        <v>202309090628</v>
      </c>
      <c r="D38" s="6" t="s">
        <v>43</v>
      </c>
      <c r="E38" s="7">
        <v>63.8</v>
      </c>
      <c r="F38" s="6"/>
    </row>
    <row r="39" s="3" customFormat="1" ht="27" customHeight="1" spans="1:6">
      <c r="A39" s="6">
        <v>37</v>
      </c>
      <c r="B39" s="6" t="s">
        <v>7</v>
      </c>
      <c r="C39" s="6" t="str">
        <f>"202309090405"</f>
        <v>202309090405</v>
      </c>
      <c r="D39" s="6" t="s">
        <v>44</v>
      </c>
      <c r="E39" s="7">
        <v>63.6</v>
      </c>
      <c r="F39" s="6"/>
    </row>
    <row r="40" s="3" customFormat="1" ht="27" customHeight="1" spans="1:6">
      <c r="A40" s="6">
        <v>38</v>
      </c>
      <c r="B40" s="6" t="s">
        <v>7</v>
      </c>
      <c r="C40" s="6" t="str">
        <f>"202309090422"</f>
        <v>202309090422</v>
      </c>
      <c r="D40" s="6" t="s">
        <v>45</v>
      </c>
      <c r="E40" s="7">
        <v>63.4</v>
      </c>
      <c r="F40" s="6"/>
    </row>
    <row r="41" s="3" customFormat="1" ht="27" customHeight="1" spans="1:6">
      <c r="A41" s="6">
        <v>39</v>
      </c>
      <c r="B41" s="6" t="s">
        <v>7</v>
      </c>
      <c r="C41" s="6" t="str">
        <f>"202309090806"</f>
        <v>202309090806</v>
      </c>
      <c r="D41" s="6" t="s">
        <v>46</v>
      </c>
      <c r="E41" s="7">
        <v>63</v>
      </c>
      <c r="F41" s="6"/>
    </row>
    <row r="42" s="3" customFormat="1" ht="27" customHeight="1" spans="1:6">
      <c r="A42" s="6">
        <v>40</v>
      </c>
      <c r="B42" s="6" t="s">
        <v>7</v>
      </c>
      <c r="C42" s="6" t="str">
        <f>"202309090514"</f>
        <v>202309090514</v>
      </c>
      <c r="D42" s="6" t="s">
        <v>47</v>
      </c>
      <c r="E42" s="7">
        <v>63</v>
      </c>
      <c r="F42" s="6"/>
    </row>
    <row r="43" s="3" customFormat="1" ht="27" customHeight="1" spans="1:6">
      <c r="A43" s="6">
        <v>41</v>
      </c>
      <c r="B43" s="6" t="s">
        <v>7</v>
      </c>
      <c r="C43" s="6" t="str">
        <f>"202309090603"</f>
        <v>202309090603</v>
      </c>
      <c r="D43" s="6" t="s">
        <v>48</v>
      </c>
      <c r="E43" s="7">
        <v>62.9</v>
      </c>
      <c r="F43" s="6"/>
    </row>
    <row r="44" s="3" customFormat="1" ht="27" customHeight="1" spans="1:6">
      <c r="A44" s="6">
        <v>42</v>
      </c>
      <c r="B44" s="6" t="s">
        <v>7</v>
      </c>
      <c r="C44" s="6" t="str">
        <f>"202309090716"</f>
        <v>202309090716</v>
      </c>
      <c r="D44" s="6" t="s">
        <v>49</v>
      </c>
      <c r="E44" s="7">
        <v>62.7</v>
      </c>
      <c r="F44" s="6"/>
    </row>
    <row r="45" s="3" customFormat="1" ht="27" customHeight="1" spans="1:6">
      <c r="A45" s="6">
        <v>43</v>
      </c>
      <c r="B45" s="6" t="s">
        <v>7</v>
      </c>
      <c r="C45" s="6" t="str">
        <f>"202309090518"</f>
        <v>202309090518</v>
      </c>
      <c r="D45" s="6" t="s">
        <v>50</v>
      </c>
      <c r="E45" s="7">
        <v>62.6</v>
      </c>
      <c r="F45" s="6"/>
    </row>
    <row r="46" s="3" customFormat="1" ht="27" customHeight="1" spans="1:6">
      <c r="A46" s="6">
        <v>44</v>
      </c>
      <c r="B46" s="6" t="s">
        <v>7</v>
      </c>
      <c r="C46" s="6" t="str">
        <f>"202309090209"</f>
        <v>202309090209</v>
      </c>
      <c r="D46" s="6" t="s">
        <v>51</v>
      </c>
      <c r="E46" s="7">
        <v>62.4</v>
      </c>
      <c r="F46" s="6"/>
    </row>
    <row r="47" s="3" customFormat="1" ht="27" customHeight="1" spans="1:6">
      <c r="A47" s="6">
        <v>45</v>
      </c>
      <c r="B47" s="6" t="s">
        <v>7</v>
      </c>
      <c r="C47" s="6" t="str">
        <f>"202309090407"</f>
        <v>202309090407</v>
      </c>
      <c r="D47" s="6" t="s">
        <v>52</v>
      </c>
      <c r="E47" s="7">
        <v>62.4</v>
      </c>
      <c r="F47" s="6"/>
    </row>
    <row r="48" s="3" customFormat="1" ht="27" customHeight="1" spans="1:6">
      <c r="A48" s="6">
        <v>46</v>
      </c>
      <c r="B48" s="6" t="s">
        <v>7</v>
      </c>
      <c r="C48" s="6" t="str">
        <f>"202309090229"</f>
        <v>202309090229</v>
      </c>
      <c r="D48" s="6" t="s">
        <v>53</v>
      </c>
      <c r="E48" s="7">
        <v>62.3</v>
      </c>
      <c r="F48" s="6"/>
    </row>
    <row r="49" s="3" customFormat="1" ht="27" customHeight="1" spans="1:6">
      <c r="A49" s="6">
        <v>47</v>
      </c>
      <c r="B49" s="6" t="s">
        <v>7</v>
      </c>
      <c r="C49" s="6" t="str">
        <f>"202309090214"</f>
        <v>202309090214</v>
      </c>
      <c r="D49" s="6" t="s">
        <v>54</v>
      </c>
      <c r="E49" s="7">
        <v>61.8</v>
      </c>
      <c r="F49" s="6"/>
    </row>
    <row r="50" s="3" customFormat="1" ht="27" customHeight="1" spans="1:6">
      <c r="A50" s="6">
        <v>48</v>
      </c>
      <c r="B50" s="6" t="s">
        <v>7</v>
      </c>
      <c r="C50" s="6" t="str">
        <f>"202309090216"</f>
        <v>202309090216</v>
      </c>
      <c r="D50" s="6" t="s">
        <v>55</v>
      </c>
      <c r="E50" s="7">
        <v>61.8</v>
      </c>
      <c r="F50" s="6"/>
    </row>
    <row r="51" s="3" customFormat="1" ht="27" customHeight="1" spans="1:6">
      <c r="A51" s="6">
        <v>49</v>
      </c>
      <c r="B51" s="6" t="s">
        <v>7</v>
      </c>
      <c r="C51" s="6" t="str">
        <f>"202309090517"</f>
        <v>202309090517</v>
      </c>
      <c r="D51" s="6" t="s">
        <v>56</v>
      </c>
      <c r="E51" s="7">
        <v>61.3</v>
      </c>
      <c r="F51" s="6"/>
    </row>
    <row r="52" s="3" customFormat="1" ht="27" customHeight="1" spans="1:6">
      <c r="A52" s="6">
        <v>50</v>
      </c>
      <c r="B52" s="6" t="s">
        <v>7</v>
      </c>
      <c r="C52" s="6" t="str">
        <f>"202309090704"</f>
        <v>202309090704</v>
      </c>
      <c r="D52" s="6" t="s">
        <v>57</v>
      </c>
      <c r="E52" s="7">
        <v>60.8</v>
      </c>
      <c r="F52" s="6"/>
    </row>
    <row r="53" s="3" customFormat="1" ht="27" customHeight="1" spans="1:6">
      <c r="A53" s="6">
        <v>51</v>
      </c>
      <c r="B53" s="6" t="s">
        <v>7</v>
      </c>
      <c r="C53" s="6" t="str">
        <f>"202309090313"</f>
        <v>202309090313</v>
      </c>
      <c r="D53" s="6" t="s">
        <v>58</v>
      </c>
      <c r="E53" s="7">
        <v>60.6</v>
      </c>
      <c r="F53" s="6"/>
    </row>
    <row r="54" s="3" customFormat="1" ht="27" customHeight="1" spans="1:6">
      <c r="A54" s="6">
        <v>52</v>
      </c>
      <c r="B54" s="6" t="s">
        <v>7</v>
      </c>
      <c r="C54" s="6" t="str">
        <f>"202309090620"</f>
        <v>202309090620</v>
      </c>
      <c r="D54" s="6" t="s">
        <v>59</v>
      </c>
      <c r="E54" s="7">
        <v>60.6</v>
      </c>
      <c r="F54" s="6"/>
    </row>
    <row r="55" s="3" customFormat="1" ht="27" customHeight="1" spans="1:6">
      <c r="A55" s="6">
        <v>53</v>
      </c>
      <c r="B55" s="6" t="s">
        <v>7</v>
      </c>
      <c r="C55" s="6" t="str">
        <f>"202309090108"</f>
        <v>202309090108</v>
      </c>
      <c r="D55" s="6" t="s">
        <v>60</v>
      </c>
      <c r="E55" s="7">
        <v>60.5</v>
      </c>
      <c r="F55" s="6"/>
    </row>
    <row r="56" s="3" customFormat="1" ht="27" customHeight="1" spans="1:6">
      <c r="A56" s="6">
        <v>54</v>
      </c>
      <c r="B56" s="6" t="s">
        <v>7</v>
      </c>
      <c r="C56" s="6" t="str">
        <f>"202309090606"</f>
        <v>202309090606</v>
      </c>
      <c r="D56" s="6" t="s">
        <v>61</v>
      </c>
      <c r="E56" s="7">
        <v>60</v>
      </c>
      <c r="F56" s="6"/>
    </row>
    <row r="57" s="3" customFormat="1" ht="27" customHeight="1" spans="1:6">
      <c r="A57" s="6">
        <v>55</v>
      </c>
      <c r="B57" s="6" t="s">
        <v>7</v>
      </c>
      <c r="C57" s="6" t="str">
        <f>"202309090515"</f>
        <v>202309090515</v>
      </c>
      <c r="D57" s="6" t="s">
        <v>62</v>
      </c>
      <c r="E57" s="7">
        <v>59.8</v>
      </c>
      <c r="F57" s="6"/>
    </row>
    <row r="58" s="3" customFormat="1" ht="27" customHeight="1" spans="1:6">
      <c r="A58" s="6">
        <v>56</v>
      </c>
      <c r="B58" s="6" t="s">
        <v>7</v>
      </c>
      <c r="C58" s="6" t="str">
        <f>"202309090520"</f>
        <v>202309090520</v>
      </c>
      <c r="D58" s="6" t="s">
        <v>63</v>
      </c>
      <c r="E58" s="7">
        <v>59</v>
      </c>
      <c r="F58" s="6"/>
    </row>
    <row r="59" s="3" customFormat="1" ht="27" customHeight="1" spans="1:6">
      <c r="A59" s="6">
        <v>57</v>
      </c>
      <c r="B59" s="6" t="s">
        <v>7</v>
      </c>
      <c r="C59" s="6" t="str">
        <f>"202309090116"</f>
        <v>202309090116</v>
      </c>
      <c r="D59" s="6" t="s">
        <v>64</v>
      </c>
      <c r="E59" s="7">
        <v>59</v>
      </c>
      <c r="F59" s="6"/>
    </row>
    <row r="60" s="3" customFormat="1" ht="27" customHeight="1" spans="1:6">
      <c r="A60" s="6">
        <v>58</v>
      </c>
      <c r="B60" s="6" t="s">
        <v>7</v>
      </c>
      <c r="C60" s="6" t="str">
        <f>"202309090102"</f>
        <v>202309090102</v>
      </c>
      <c r="D60" s="6" t="s">
        <v>65</v>
      </c>
      <c r="E60" s="7">
        <v>58.7</v>
      </c>
      <c r="F60" s="6"/>
    </row>
    <row r="61" s="3" customFormat="1" ht="27" customHeight="1" spans="1:6">
      <c r="A61" s="6">
        <v>59</v>
      </c>
      <c r="B61" s="6" t="s">
        <v>7</v>
      </c>
      <c r="C61" s="6" t="str">
        <f>"202309090516"</f>
        <v>202309090516</v>
      </c>
      <c r="D61" s="6" t="s">
        <v>66</v>
      </c>
      <c r="E61" s="7">
        <v>58.4</v>
      </c>
      <c r="F61" s="6"/>
    </row>
    <row r="62" s="3" customFormat="1" ht="27" customHeight="1" spans="1:6">
      <c r="A62" s="6">
        <v>60</v>
      </c>
      <c r="B62" s="6" t="s">
        <v>7</v>
      </c>
      <c r="C62" s="6" t="str">
        <f>"202309090129"</f>
        <v>202309090129</v>
      </c>
      <c r="D62" s="6" t="s">
        <v>67</v>
      </c>
      <c r="E62" s="7">
        <v>57.7</v>
      </c>
      <c r="F62" s="6"/>
    </row>
    <row r="63" s="3" customFormat="1" ht="27" customHeight="1" spans="1:6">
      <c r="A63" s="6">
        <v>61</v>
      </c>
      <c r="B63" s="6" t="s">
        <v>7</v>
      </c>
      <c r="C63" s="6" t="str">
        <f>"202309090714"</f>
        <v>202309090714</v>
      </c>
      <c r="D63" s="6" t="s">
        <v>68</v>
      </c>
      <c r="E63" s="7">
        <v>57.5</v>
      </c>
      <c r="F63" s="6"/>
    </row>
    <row r="64" s="3" customFormat="1" ht="27" customHeight="1" spans="1:6">
      <c r="A64" s="6">
        <v>62</v>
      </c>
      <c r="B64" s="6" t="s">
        <v>7</v>
      </c>
      <c r="C64" s="6" t="str">
        <f>"202309090114"</f>
        <v>202309090114</v>
      </c>
      <c r="D64" s="6" t="s">
        <v>69</v>
      </c>
      <c r="E64" s="7">
        <v>57.4</v>
      </c>
      <c r="F64" s="6"/>
    </row>
    <row r="65" s="3" customFormat="1" ht="27" customHeight="1" spans="1:6">
      <c r="A65" s="6">
        <v>63</v>
      </c>
      <c r="B65" s="6" t="s">
        <v>7</v>
      </c>
      <c r="C65" s="6" t="str">
        <f>"202309090805"</f>
        <v>202309090805</v>
      </c>
      <c r="D65" s="6" t="s">
        <v>70</v>
      </c>
      <c r="E65" s="7">
        <v>57.2</v>
      </c>
      <c r="F65" s="6"/>
    </row>
    <row r="66" s="3" customFormat="1" ht="27" customHeight="1" spans="1:6">
      <c r="A66" s="6">
        <v>64</v>
      </c>
      <c r="B66" s="6" t="s">
        <v>7</v>
      </c>
      <c r="C66" s="6" t="str">
        <f>"202309090524"</f>
        <v>202309090524</v>
      </c>
      <c r="D66" s="6" t="s">
        <v>71</v>
      </c>
      <c r="E66" s="7">
        <v>57.1</v>
      </c>
      <c r="F66" s="6"/>
    </row>
    <row r="67" s="3" customFormat="1" ht="27" customHeight="1" spans="1:6">
      <c r="A67" s="6">
        <v>65</v>
      </c>
      <c r="B67" s="6" t="s">
        <v>7</v>
      </c>
      <c r="C67" s="6" t="str">
        <f>"202309090502"</f>
        <v>202309090502</v>
      </c>
      <c r="D67" s="6" t="s">
        <v>72</v>
      </c>
      <c r="E67" s="7">
        <v>57</v>
      </c>
      <c r="F67" s="6"/>
    </row>
    <row r="68" s="3" customFormat="1" ht="27" customHeight="1" spans="1:6">
      <c r="A68" s="6">
        <v>66</v>
      </c>
      <c r="B68" s="6" t="s">
        <v>7</v>
      </c>
      <c r="C68" s="6" t="str">
        <f>"202309090202"</f>
        <v>202309090202</v>
      </c>
      <c r="D68" s="6" t="s">
        <v>73</v>
      </c>
      <c r="E68" s="7">
        <v>56.7</v>
      </c>
      <c r="F68" s="6"/>
    </row>
    <row r="69" s="3" customFormat="1" ht="27" customHeight="1" spans="1:6">
      <c r="A69" s="6">
        <v>67</v>
      </c>
      <c r="B69" s="6" t="s">
        <v>7</v>
      </c>
      <c r="C69" s="6" t="str">
        <f>"202309090409"</f>
        <v>202309090409</v>
      </c>
      <c r="D69" s="6" t="s">
        <v>74</v>
      </c>
      <c r="E69" s="7">
        <v>56.4</v>
      </c>
      <c r="F69" s="6"/>
    </row>
    <row r="70" s="3" customFormat="1" ht="27" customHeight="1" spans="1:6">
      <c r="A70" s="6">
        <v>68</v>
      </c>
      <c r="B70" s="6" t="s">
        <v>7</v>
      </c>
      <c r="C70" s="6" t="str">
        <f>"202309090706"</f>
        <v>202309090706</v>
      </c>
      <c r="D70" s="6" t="s">
        <v>75</v>
      </c>
      <c r="E70" s="7">
        <v>56.2</v>
      </c>
      <c r="F70" s="6"/>
    </row>
    <row r="71" s="3" customFormat="1" ht="27" customHeight="1" spans="1:6">
      <c r="A71" s="6">
        <v>69</v>
      </c>
      <c r="B71" s="6" t="s">
        <v>7</v>
      </c>
      <c r="C71" s="6" t="str">
        <f>"202309090614"</f>
        <v>202309090614</v>
      </c>
      <c r="D71" s="6" t="s">
        <v>76</v>
      </c>
      <c r="E71" s="7">
        <v>56</v>
      </c>
      <c r="F71" s="6"/>
    </row>
    <row r="72" s="3" customFormat="1" ht="27" customHeight="1" spans="1:6">
      <c r="A72" s="6">
        <v>70</v>
      </c>
      <c r="B72" s="6" t="s">
        <v>7</v>
      </c>
      <c r="C72" s="6" t="str">
        <f>"202309090210"</f>
        <v>202309090210</v>
      </c>
      <c r="D72" s="6" t="s">
        <v>77</v>
      </c>
      <c r="E72" s="7">
        <v>54.3</v>
      </c>
      <c r="F72" s="6"/>
    </row>
    <row r="73" s="3" customFormat="1" ht="27" customHeight="1" spans="1:6">
      <c r="A73" s="6">
        <v>71</v>
      </c>
      <c r="B73" s="6" t="s">
        <v>7</v>
      </c>
      <c r="C73" s="6" t="str">
        <f>"202309090115"</f>
        <v>202309090115</v>
      </c>
      <c r="D73" s="6" t="s">
        <v>78</v>
      </c>
      <c r="E73" s="7">
        <v>53.8</v>
      </c>
      <c r="F73" s="6"/>
    </row>
    <row r="74" s="3" customFormat="1" ht="27" customHeight="1" spans="1:6">
      <c r="A74" s="6">
        <v>72</v>
      </c>
      <c r="B74" s="6" t="s">
        <v>7</v>
      </c>
      <c r="C74" s="6" t="str">
        <f>"202309090305"</f>
        <v>202309090305</v>
      </c>
      <c r="D74" s="6" t="s">
        <v>79</v>
      </c>
      <c r="E74" s="7">
        <v>53.6</v>
      </c>
      <c r="F74" s="6"/>
    </row>
    <row r="75" s="3" customFormat="1" ht="27" customHeight="1" spans="1:6">
      <c r="A75" s="6">
        <v>73</v>
      </c>
      <c r="B75" s="6" t="s">
        <v>7</v>
      </c>
      <c r="C75" s="6" t="str">
        <f>"202309090705"</f>
        <v>202309090705</v>
      </c>
      <c r="D75" s="6" t="s">
        <v>80</v>
      </c>
      <c r="E75" s="7">
        <v>52.9</v>
      </c>
      <c r="F75" s="6"/>
    </row>
    <row r="76" s="3" customFormat="1" ht="27" customHeight="1" spans="1:6">
      <c r="A76" s="6">
        <v>74</v>
      </c>
      <c r="B76" s="6" t="s">
        <v>7</v>
      </c>
      <c r="C76" s="6" t="str">
        <f>"202309090726"</f>
        <v>202309090726</v>
      </c>
      <c r="D76" s="6" t="s">
        <v>81</v>
      </c>
      <c r="E76" s="7">
        <v>52.8</v>
      </c>
      <c r="F76" s="6"/>
    </row>
    <row r="77" s="3" customFormat="1" ht="27" customHeight="1" spans="1:6">
      <c r="A77" s="6">
        <v>75</v>
      </c>
      <c r="B77" s="6" t="s">
        <v>7</v>
      </c>
      <c r="C77" s="6" t="str">
        <f>"202309090104"</f>
        <v>202309090104</v>
      </c>
      <c r="D77" s="6" t="s">
        <v>82</v>
      </c>
      <c r="E77" s="7">
        <v>52.2</v>
      </c>
      <c r="F77" s="6"/>
    </row>
    <row r="78" s="3" customFormat="1" ht="27" customHeight="1" spans="1:6">
      <c r="A78" s="6">
        <v>76</v>
      </c>
      <c r="B78" s="6" t="s">
        <v>7</v>
      </c>
      <c r="C78" s="6" t="str">
        <f>"202309090717"</f>
        <v>202309090717</v>
      </c>
      <c r="D78" s="6" t="s">
        <v>83</v>
      </c>
      <c r="E78" s="7">
        <v>52.1</v>
      </c>
      <c r="F78" s="6"/>
    </row>
    <row r="79" s="3" customFormat="1" ht="27" customHeight="1" spans="1:6">
      <c r="A79" s="6">
        <v>77</v>
      </c>
      <c r="B79" s="6" t="s">
        <v>7</v>
      </c>
      <c r="C79" s="6" t="str">
        <f>"202309090612"</f>
        <v>202309090612</v>
      </c>
      <c r="D79" s="6" t="s">
        <v>84</v>
      </c>
      <c r="E79" s="7">
        <v>51.3</v>
      </c>
      <c r="F79" s="6"/>
    </row>
    <row r="80" s="3" customFormat="1" ht="27" customHeight="1" spans="1:6">
      <c r="A80" s="6">
        <v>78</v>
      </c>
      <c r="B80" s="6" t="s">
        <v>7</v>
      </c>
      <c r="C80" s="6" t="str">
        <f>"202309090208"</f>
        <v>202309090208</v>
      </c>
      <c r="D80" s="6" t="s">
        <v>85</v>
      </c>
      <c r="E80" s="7">
        <v>50.9</v>
      </c>
      <c r="F80" s="6"/>
    </row>
    <row r="81" s="3" customFormat="1" ht="27" customHeight="1" spans="1:6">
      <c r="A81" s="6">
        <v>79</v>
      </c>
      <c r="B81" s="6" t="s">
        <v>7</v>
      </c>
      <c r="C81" s="6" t="str">
        <f>"202309090120"</f>
        <v>202309090120</v>
      </c>
      <c r="D81" s="6" t="s">
        <v>86</v>
      </c>
      <c r="E81" s="7">
        <v>49.3</v>
      </c>
      <c r="F81" s="6"/>
    </row>
    <row r="82" s="3" customFormat="1" ht="27" customHeight="1" spans="1:6">
      <c r="A82" s="6">
        <v>80</v>
      </c>
      <c r="B82" s="6" t="s">
        <v>7</v>
      </c>
      <c r="C82" s="6" t="str">
        <f>"202309090101"</f>
        <v>202309090101</v>
      </c>
      <c r="D82" s="6" t="s">
        <v>87</v>
      </c>
      <c r="E82" s="7">
        <v>45.9</v>
      </c>
      <c r="F82" s="6"/>
    </row>
    <row r="83" s="3" customFormat="1" ht="27" customHeight="1" spans="1:6">
      <c r="A83" s="6">
        <v>81</v>
      </c>
      <c r="B83" s="6" t="s">
        <v>7</v>
      </c>
      <c r="C83" s="6" t="str">
        <f>"202309090224"</f>
        <v>202309090224</v>
      </c>
      <c r="D83" s="6" t="s">
        <v>88</v>
      </c>
      <c r="E83" s="7">
        <v>44.1</v>
      </c>
      <c r="F83" s="6"/>
    </row>
    <row r="84" s="3" customFormat="1" ht="27" customHeight="1" spans="1:6">
      <c r="A84" s="6">
        <v>82</v>
      </c>
      <c r="B84" s="6" t="s">
        <v>7</v>
      </c>
      <c r="C84" s="6" t="str">
        <f>"202309090203"</f>
        <v>202309090203</v>
      </c>
      <c r="D84" s="6" t="s">
        <v>89</v>
      </c>
      <c r="E84" s="7">
        <v>43.9</v>
      </c>
      <c r="F84" s="6"/>
    </row>
    <row r="85" s="3" customFormat="1" ht="27" customHeight="1" spans="1:6">
      <c r="A85" s="6">
        <v>83</v>
      </c>
      <c r="B85" s="6" t="s">
        <v>7</v>
      </c>
      <c r="C85" s="6" t="str">
        <f>"202309090629"</f>
        <v>202309090629</v>
      </c>
      <c r="D85" s="6" t="s">
        <v>90</v>
      </c>
      <c r="E85" s="7">
        <v>0</v>
      </c>
      <c r="F85" s="6" t="s">
        <v>91</v>
      </c>
    </row>
    <row r="86" s="3" customFormat="1" ht="27" customHeight="1" spans="1:6">
      <c r="A86" s="6">
        <v>84</v>
      </c>
      <c r="B86" s="6" t="s">
        <v>7</v>
      </c>
      <c r="C86" s="6" t="str">
        <f>"202309090703"</f>
        <v>202309090703</v>
      </c>
      <c r="D86" s="6" t="s">
        <v>92</v>
      </c>
      <c r="E86" s="7">
        <v>0</v>
      </c>
      <c r="F86" s="6" t="s">
        <v>91</v>
      </c>
    </row>
    <row r="87" s="3" customFormat="1" ht="27" customHeight="1" spans="1:6">
      <c r="A87" s="6">
        <v>85</v>
      </c>
      <c r="B87" s="6" t="s">
        <v>7</v>
      </c>
      <c r="C87" s="6" t="str">
        <f>"202309090725"</f>
        <v>202309090725</v>
      </c>
      <c r="D87" s="6" t="s">
        <v>93</v>
      </c>
      <c r="E87" s="7">
        <v>0</v>
      </c>
      <c r="F87" s="6" t="s">
        <v>91</v>
      </c>
    </row>
    <row r="88" s="3" customFormat="1" ht="27" customHeight="1" spans="1:6">
      <c r="A88" s="6">
        <v>86</v>
      </c>
      <c r="B88" s="6" t="s">
        <v>7</v>
      </c>
      <c r="C88" s="6" t="str">
        <f>"202309090727"</f>
        <v>202309090727</v>
      </c>
      <c r="D88" s="6" t="s">
        <v>94</v>
      </c>
      <c r="E88" s="7">
        <v>0</v>
      </c>
      <c r="F88" s="6" t="s">
        <v>91</v>
      </c>
    </row>
    <row r="89" s="3" customFormat="1" ht="27" customHeight="1" spans="1:6">
      <c r="A89" s="6">
        <v>87</v>
      </c>
      <c r="B89" s="6" t="s">
        <v>7</v>
      </c>
      <c r="C89" s="6" t="str">
        <f>"202309090723"</f>
        <v>202309090723</v>
      </c>
      <c r="D89" s="6" t="s">
        <v>95</v>
      </c>
      <c r="E89" s="7">
        <v>0</v>
      </c>
      <c r="F89" s="6" t="s">
        <v>91</v>
      </c>
    </row>
    <row r="90" s="3" customFormat="1" ht="27" customHeight="1" spans="1:6">
      <c r="A90" s="6">
        <v>88</v>
      </c>
      <c r="B90" s="6" t="s">
        <v>7</v>
      </c>
      <c r="C90" s="6" t="str">
        <f>"202309090510"</f>
        <v>202309090510</v>
      </c>
      <c r="D90" s="6" t="s">
        <v>96</v>
      </c>
      <c r="E90" s="7">
        <v>0</v>
      </c>
      <c r="F90" s="6" t="s">
        <v>91</v>
      </c>
    </row>
    <row r="91" s="3" customFormat="1" ht="27" customHeight="1" spans="1:6">
      <c r="A91" s="6">
        <v>89</v>
      </c>
      <c r="B91" s="6" t="s">
        <v>7</v>
      </c>
      <c r="C91" s="6" t="str">
        <f>"202309090215"</f>
        <v>202309090215</v>
      </c>
      <c r="D91" s="6" t="s">
        <v>97</v>
      </c>
      <c r="E91" s="7">
        <v>0</v>
      </c>
      <c r="F91" s="6" t="s">
        <v>91</v>
      </c>
    </row>
    <row r="92" s="3" customFormat="1" ht="27" customHeight="1" spans="1:6">
      <c r="A92" s="6">
        <v>90</v>
      </c>
      <c r="B92" s="6" t="s">
        <v>7</v>
      </c>
      <c r="C92" s="6" t="str">
        <f>"202309090122"</f>
        <v>202309090122</v>
      </c>
      <c r="D92" s="6" t="s">
        <v>98</v>
      </c>
      <c r="E92" s="7">
        <v>0</v>
      </c>
      <c r="F92" s="6" t="s">
        <v>91</v>
      </c>
    </row>
    <row r="93" s="3" customFormat="1" ht="27" customHeight="1" spans="1:6">
      <c r="A93" s="6">
        <v>91</v>
      </c>
      <c r="B93" s="6" t="s">
        <v>7</v>
      </c>
      <c r="C93" s="6" t="str">
        <f>"202309090316"</f>
        <v>202309090316</v>
      </c>
      <c r="D93" s="6" t="s">
        <v>99</v>
      </c>
      <c r="E93" s="7">
        <v>0</v>
      </c>
      <c r="F93" s="6" t="s">
        <v>91</v>
      </c>
    </row>
    <row r="94" s="3" customFormat="1" ht="27" customHeight="1" spans="1:6">
      <c r="A94" s="6">
        <v>92</v>
      </c>
      <c r="B94" s="6" t="s">
        <v>7</v>
      </c>
      <c r="C94" s="6" t="str">
        <f>"202309090321"</f>
        <v>202309090321</v>
      </c>
      <c r="D94" s="6" t="s">
        <v>100</v>
      </c>
      <c r="E94" s="7">
        <v>0</v>
      </c>
      <c r="F94" s="6" t="s">
        <v>91</v>
      </c>
    </row>
    <row r="95" s="3" customFormat="1" ht="27" customHeight="1" spans="1:6">
      <c r="A95" s="6">
        <v>93</v>
      </c>
      <c r="B95" s="6" t="s">
        <v>7</v>
      </c>
      <c r="C95" s="6" t="str">
        <f>"202309090511"</f>
        <v>202309090511</v>
      </c>
      <c r="D95" s="6" t="s">
        <v>101</v>
      </c>
      <c r="E95" s="7">
        <v>0</v>
      </c>
      <c r="F95" s="6" t="s">
        <v>91</v>
      </c>
    </row>
    <row r="96" s="3" customFormat="1" ht="27" customHeight="1" spans="1:6">
      <c r="A96" s="6">
        <v>94</v>
      </c>
      <c r="B96" s="6" t="s">
        <v>7</v>
      </c>
      <c r="C96" s="6" t="str">
        <f>"202309090418"</f>
        <v>202309090418</v>
      </c>
      <c r="D96" s="6" t="s">
        <v>102</v>
      </c>
      <c r="E96" s="7">
        <v>0</v>
      </c>
      <c r="F96" s="6" t="s">
        <v>91</v>
      </c>
    </row>
    <row r="97" s="3" customFormat="1" ht="27" customHeight="1" spans="1:6">
      <c r="A97" s="6">
        <v>95</v>
      </c>
      <c r="B97" s="6" t="s">
        <v>7</v>
      </c>
      <c r="C97" s="6" t="str">
        <f>"202309090724"</f>
        <v>202309090724</v>
      </c>
      <c r="D97" s="6" t="s">
        <v>103</v>
      </c>
      <c r="E97" s="7">
        <v>0</v>
      </c>
      <c r="F97" s="6" t="s">
        <v>91</v>
      </c>
    </row>
    <row r="98" s="3" customFormat="1" ht="27" customHeight="1" spans="1:6">
      <c r="A98" s="6">
        <v>96</v>
      </c>
      <c r="B98" s="6" t="s">
        <v>7</v>
      </c>
      <c r="C98" s="6" t="str">
        <f>"202309090719"</f>
        <v>202309090719</v>
      </c>
      <c r="D98" s="6" t="s">
        <v>104</v>
      </c>
      <c r="E98" s="7">
        <v>0</v>
      </c>
      <c r="F98" s="6" t="s">
        <v>91</v>
      </c>
    </row>
    <row r="99" s="3" customFormat="1" ht="27" customHeight="1" spans="1:6">
      <c r="A99" s="6">
        <v>97</v>
      </c>
      <c r="B99" s="6" t="s">
        <v>7</v>
      </c>
      <c r="C99" s="6" t="str">
        <f>"202309090225"</f>
        <v>202309090225</v>
      </c>
      <c r="D99" s="6" t="s">
        <v>105</v>
      </c>
      <c r="E99" s="7">
        <v>0</v>
      </c>
      <c r="F99" s="6" t="s">
        <v>91</v>
      </c>
    </row>
    <row r="100" s="3" customFormat="1" ht="27" customHeight="1" spans="1:6">
      <c r="A100" s="6">
        <v>98</v>
      </c>
      <c r="B100" s="6" t="s">
        <v>7</v>
      </c>
      <c r="C100" s="6" t="str">
        <f>"202309090221"</f>
        <v>202309090221</v>
      </c>
      <c r="D100" s="6" t="s">
        <v>106</v>
      </c>
      <c r="E100" s="7">
        <v>0</v>
      </c>
      <c r="F100" s="6" t="s">
        <v>91</v>
      </c>
    </row>
    <row r="101" s="3" customFormat="1" ht="27" customHeight="1" spans="1:6">
      <c r="A101" s="6">
        <v>99</v>
      </c>
      <c r="B101" s="6" t="s">
        <v>7</v>
      </c>
      <c r="C101" s="6" t="str">
        <f>"202309090308"</f>
        <v>202309090308</v>
      </c>
      <c r="D101" s="6" t="s">
        <v>107</v>
      </c>
      <c r="E101" s="7">
        <v>0</v>
      </c>
      <c r="F101" s="6" t="s">
        <v>91</v>
      </c>
    </row>
    <row r="102" s="3" customFormat="1" ht="27" customHeight="1" spans="1:6">
      <c r="A102" s="6">
        <v>100</v>
      </c>
      <c r="B102" s="6" t="s">
        <v>7</v>
      </c>
      <c r="C102" s="6" t="str">
        <f>"202309090413"</f>
        <v>202309090413</v>
      </c>
      <c r="D102" s="6" t="s">
        <v>108</v>
      </c>
      <c r="E102" s="7">
        <v>0</v>
      </c>
      <c r="F102" s="6" t="s">
        <v>91</v>
      </c>
    </row>
    <row r="103" s="3" customFormat="1" ht="27" customHeight="1" spans="1:6">
      <c r="A103" s="6">
        <v>101</v>
      </c>
      <c r="B103" s="6" t="s">
        <v>7</v>
      </c>
      <c r="C103" s="6" t="str">
        <f>"202309090713"</f>
        <v>202309090713</v>
      </c>
      <c r="D103" s="6" t="s">
        <v>109</v>
      </c>
      <c r="E103" s="7">
        <v>0</v>
      </c>
      <c r="F103" s="6" t="s">
        <v>91</v>
      </c>
    </row>
    <row r="104" s="3" customFormat="1" ht="27" customHeight="1" spans="1:6">
      <c r="A104" s="6">
        <v>102</v>
      </c>
      <c r="B104" s="6" t="s">
        <v>7</v>
      </c>
      <c r="C104" s="6" t="str">
        <f>"202309090721"</f>
        <v>202309090721</v>
      </c>
      <c r="D104" s="6" t="s">
        <v>110</v>
      </c>
      <c r="E104" s="7">
        <v>0</v>
      </c>
      <c r="F104" s="6" t="s">
        <v>91</v>
      </c>
    </row>
    <row r="105" s="3" customFormat="1" ht="27" customHeight="1" spans="1:6">
      <c r="A105" s="6">
        <v>103</v>
      </c>
      <c r="B105" s="6" t="s">
        <v>7</v>
      </c>
      <c r="C105" s="6" t="str">
        <f>"202309090310"</f>
        <v>202309090310</v>
      </c>
      <c r="D105" s="6" t="s">
        <v>111</v>
      </c>
      <c r="E105" s="7">
        <v>0</v>
      </c>
      <c r="F105" s="6" t="s">
        <v>91</v>
      </c>
    </row>
    <row r="106" s="3" customFormat="1" ht="27" customHeight="1" spans="1:6">
      <c r="A106" s="6">
        <v>104</v>
      </c>
      <c r="B106" s="6" t="s">
        <v>7</v>
      </c>
      <c r="C106" s="6" t="str">
        <f>"202309090327"</f>
        <v>202309090327</v>
      </c>
      <c r="D106" s="6" t="s">
        <v>112</v>
      </c>
      <c r="E106" s="7">
        <v>0</v>
      </c>
      <c r="F106" s="6" t="s">
        <v>91</v>
      </c>
    </row>
    <row r="107" s="3" customFormat="1" ht="27" customHeight="1" spans="1:6">
      <c r="A107" s="6">
        <v>105</v>
      </c>
      <c r="B107" s="6" t="s">
        <v>7</v>
      </c>
      <c r="C107" s="6" t="str">
        <f>"202309090527"</f>
        <v>202309090527</v>
      </c>
      <c r="D107" s="6" t="s">
        <v>113</v>
      </c>
      <c r="E107" s="7">
        <v>0</v>
      </c>
      <c r="F107" s="6" t="s">
        <v>91</v>
      </c>
    </row>
    <row r="108" s="3" customFormat="1" ht="27" customHeight="1" spans="1:6">
      <c r="A108" s="6">
        <v>106</v>
      </c>
      <c r="B108" s="6" t="s">
        <v>7</v>
      </c>
      <c r="C108" s="6" t="str">
        <f>"202309090421"</f>
        <v>202309090421</v>
      </c>
      <c r="D108" s="6" t="s">
        <v>114</v>
      </c>
      <c r="E108" s="7">
        <v>0</v>
      </c>
      <c r="F108" s="6" t="s">
        <v>91</v>
      </c>
    </row>
    <row r="109" s="3" customFormat="1" ht="27" customHeight="1" spans="1:6">
      <c r="A109" s="6">
        <v>107</v>
      </c>
      <c r="B109" s="6" t="s">
        <v>7</v>
      </c>
      <c r="C109" s="6" t="str">
        <f>"202309090611"</f>
        <v>202309090611</v>
      </c>
      <c r="D109" s="6" t="s">
        <v>115</v>
      </c>
      <c r="E109" s="7">
        <v>0</v>
      </c>
      <c r="F109" s="6" t="s">
        <v>91</v>
      </c>
    </row>
    <row r="110" s="3" customFormat="1" ht="27" customHeight="1" spans="1:6">
      <c r="A110" s="6">
        <v>108</v>
      </c>
      <c r="B110" s="6" t="s">
        <v>7</v>
      </c>
      <c r="C110" s="6" t="str">
        <f>"202309090513"</f>
        <v>202309090513</v>
      </c>
      <c r="D110" s="6" t="s">
        <v>116</v>
      </c>
      <c r="E110" s="7">
        <v>0</v>
      </c>
      <c r="F110" s="6" t="s">
        <v>91</v>
      </c>
    </row>
    <row r="111" s="3" customFormat="1" ht="27" customHeight="1" spans="1:6">
      <c r="A111" s="6">
        <v>109</v>
      </c>
      <c r="B111" s="6" t="s">
        <v>7</v>
      </c>
      <c r="C111" s="6" t="str">
        <f>"202309090408"</f>
        <v>202309090408</v>
      </c>
      <c r="D111" s="6" t="s">
        <v>117</v>
      </c>
      <c r="E111" s="7">
        <v>0</v>
      </c>
      <c r="F111" s="6" t="s">
        <v>91</v>
      </c>
    </row>
    <row r="112" s="3" customFormat="1" ht="27" customHeight="1" spans="1:6">
      <c r="A112" s="6">
        <v>110</v>
      </c>
      <c r="B112" s="6" t="s">
        <v>7</v>
      </c>
      <c r="C112" s="6" t="str">
        <f>"202309090324"</f>
        <v>202309090324</v>
      </c>
      <c r="D112" s="6" t="s">
        <v>118</v>
      </c>
      <c r="E112" s="7">
        <v>0</v>
      </c>
      <c r="F112" s="6" t="s">
        <v>91</v>
      </c>
    </row>
    <row r="113" s="3" customFormat="1" ht="27" customHeight="1" spans="1:6">
      <c r="A113" s="6">
        <v>111</v>
      </c>
      <c r="B113" s="6" t="s">
        <v>7</v>
      </c>
      <c r="C113" s="6" t="str">
        <f>"202309090111"</f>
        <v>202309090111</v>
      </c>
      <c r="D113" s="6" t="s">
        <v>119</v>
      </c>
      <c r="E113" s="7">
        <v>0</v>
      </c>
      <c r="F113" s="6" t="s">
        <v>91</v>
      </c>
    </row>
    <row r="114" s="3" customFormat="1" ht="27" customHeight="1" spans="1:6">
      <c r="A114" s="6">
        <v>112</v>
      </c>
      <c r="B114" s="6" t="s">
        <v>7</v>
      </c>
      <c r="C114" s="6" t="str">
        <f>"202309090213"</f>
        <v>202309090213</v>
      </c>
      <c r="D114" s="6" t="s">
        <v>120</v>
      </c>
      <c r="E114" s="7">
        <v>0</v>
      </c>
      <c r="F114" s="6" t="s">
        <v>91</v>
      </c>
    </row>
    <row r="115" s="3" customFormat="1" ht="27" customHeight="1" spans="1:6">
      <c r="A115" s="6">
        <v>113</v>
      </c>
      <c r="B115" s="6" t="s">
        <v>7</v>
      </c>
      <c r="C115" s="6" t="str">
        <f>"202309090605"</f>
        <v>202309090605</v>
      </c>
      <c r="D115" s="6" t="s">
        <v>121</v>
      </c>
      <c r="E115" s="7">
        <v>0</v>
      </c>
      <c r="F115" s="6" t="s">
        <v>91</v>
      </c>
    </row>
    <row r="116" s="3" customFormat="1" ht="27" customHeight="1" spans="1:6">
      <c r="A116" s="6">
        <v>114</v>
      </c>
      <c r="B116" s="6" t="s">
        <v>7</v>
      </c>
      <c r="C116" s="6" t="str">
        <f>"202309090712"</f>
        <v>202309090712</v>
      </c>
      <c r="D116" s="6" t="s">
        <v>122</v>
      </c>
      <c r="E116" s="7">
        <v>0</v>
      </c>
      <c r="F116" s="6" t="s">
        <v>91</v>
      </c>
    </row>
    <row r="117" s="3" customFormat="1" ht="27" customHeight="1" spans="1:6">
      <c r="A117" s="6">
        <v>115</v>
      </c>
      <c r="B117" s="6" t="s">
        <v>7</v>
      </c>
      <c r="C117" s="6" t="str">
        <f>"202309090112"</f>
        <v>202309090112</v>
      </c>
      <c r="D117" s="6" t="s">
        <v>123</v>
      </c>
      <c r="E117" s="7">
        <v>0</v>
      </c>
      <c r="F117" s="6" t="s">
        <v>91</v>
      </c>
    </row>
    <row r="118" s="3" customFormat="1" ht="27" customHeight="1" spans="1:6">
      <c r="A118" s="6">
        <v>116</v>
      </c>
      <c r="B118" s="6" t="s">
        <v>7</v>
      </c>
      <c r="C118" s="6" t="str">
        <f>"202309090417"</f>
        <v>202309090417</v>
      </c>
      <c r="D118" s="6" t="s">
        <v>124</v>
      </c>
      <c r="E118" s="7">
        <v>0</v>
      </c>
      <c r="F118" s="6" t="s">
        <v>91</v>
      </c>
    </row>
    <row r="119" s="3" customFormat="1" ht="27" customHeight="1" spans="1:6">
      <c r="A119" s="6">
        <v>117</v>
      </c>
      <c r="B119" s="6" t="s">
        <v>7</v>
      </c>
      <c r="C119" s="6" t="str">
        <f>"202309090710"</f>
        <v>202309090710</v>
      </c>
      <c r="D119" s="6" t="s">
        <v>125</v>
      </c>
      <c r="E119" s="7">
        <v>0</v>
      </c>
      <c r="F119" s="6" t="s">
        <v>91</v>
      </c>
    </row>
    <row r="120" s="3" customFormat="1" ht="27" customHeight="1" spans="1:6">
      <c r="A120" s="6">
        <v>118</v>
      </c>
      <c r="B120" s="6" t="s">
        <v>7</v>
      </c>
      <c r="C120" s="6" t="str">
        <f>"202309090615"</f>
        <v>202309090615</v>
      </c>
      <c r="D120" s="6" t="s">
        <v>126</v>
      </c>
      <c r="E120" s="7">
        <v>0</v>
      </c>
      <c r="F120" s="6" t="s">
        <v>91</v>
      </c>
    </row>
    <row r="121" s="3" customFormat="1" ht="27" customHeight="1" spans="1:6">
      <c r="A121" s="6">
        <v>119</v>
      </c>
      <c r="B121" s="6" t="s">
        <v>7</v>
      </c>
      <c r="C121" s="6" t="str">
        <f>"202309090105"</f>
        <v>202309090105</v>
      </c>
      <c r="D121" s="6" t="s">
        <v>127</v>
      </c>
      <c r="E121" s="7">
        <v>0</v>
      </c>
      <c r="F121" s="6" t="s">
        <v>91</v>
      </c>
    </row>
    <row r="122" s="3" customFormat="1" ht="27" customHeight="1" spans="1:6">
      <c r="A122" s="6">
        <v>120</v>
      </c>
      <c r="B122" s="6" t="s">
        <v>7</v>
      </c>
      <c r="C122" s="6" t="str">
        <f>"202309090222"</f>
        <v>202309090222</v>
      </c>
      <c r="D122" s="6" t="s">
        <v>128</v>
      </c>
      <c r="E122" s="7">
        <v>0</v>
      </c>
      <c r="F122" s="6" t="s">
        <v>91</v>
      </c>
    </row>
    <row r="123" s="3" customFormat="1" ht="27" customHeight="1" spans="1:6">
      <c r="A123" s="6">
        <v>121</v>
      </c>
      <c r="B123" s="6" t="s">
        <v>7</v>
      </c>
      <c r="C123" s="6" t="str">
        <f>"202309090429"</f>
        <v>202309090429</v>
      </c>
      <c r="D123" s="6" t="s">
        <v>129</v>
      </c>
      <c r="E123" s="7">
        <v>0</v>
      </c>
      <c r="F123" s="6" t="s">
        <v>91</v>
      </c>
    </row>
    <row r="124" s="3" customFormat="1" ht="27" customHeight="1" spans="1:6">
      <c r="A124" s="6">
        <v>122</v>
      </c>
      <c r="B124" s="6" t="s">
        <v>7</v>
      </c>
      <c r="C124" s="6" t="str">
        <f>"202309090419"</f>
        <v>202309090419</v>
      </c>
      <c r="D124" s="6" t="s">
        <v>130</v>
      </c>
      <c r="E124" s="7">
        <v>0</v>
      </c>
      <c r="F124" s="6" t="s">
        <v>91</v>
      </c>
    </row>
    <row r="125" s="3" customFormat="1" ht="27" customHeight="1" spans="1:6">
      <c r="A125" s="6">
        <v>123</v>
      </c>
      <c r="B125" s="6" t="s">
        <v>7</v>
      </c>
      <c r="C125" s="6" t="str">
        <f>"202309090118"</f>
        <v>202309090118</v>
      </c>
      <c r="D125" s="6" t="s">
        <v>131</v>
      </c>
      <c r="E125" s="7">
        <v>0</v>
      </c>
      <c r="F125" s="6" t="s">
        <v>91</v>
      </c>
    </row>
    <row r="126" s="3" customFormat="1" ht="27" customHeight="1" spans="1:6">
      <c r="A126" s="6">
        <v>124</v>
      </c>
      <c r="B126" s="6" t="s">
        <v>7</v>
      </c>
      <c r="C126" s="6" t="str">
        <f>"202309090319"</f>
        <v>202309090319</v>
      </c>
      <c r="D126" s="6" t="s">
        <v>132</v>
      </c>
      <c r="E126" s="7">
        <v>0</v>
      </c>
      <c r="F126" s="6" t="s">
        <v>91</v>
      </c>
    </row>
    <row r="127" s="3" customFormat="1" ht="27" customHeight="1" spans="1:6">
      <c r="A127" s="6">
        <v>125</v>
      </c>
      <c r="B127" s="6" t="s">
        <v>7</v>
      </c>
      <c r="C127" s="6" t="str">
        <f>"202309090304"</f>
        <v>202309090304</v>
      </c>
      <c r="D127" s="6" t="s">
        <v>133</v>
      </c>
      <c r="E127" s="7">
        <v>0</v>
      </c>
      <c r="F127" s="6" t="s">
        <v>91</v>
      </c>
    </row>
    <row r="128" s="3" customFormat="1" ht="27" customHeight="1" spans="1:6">
      <c r="A128" s="6">
        <v>126</v>
      </c>
      <c r="B128" s="6" t="s">
        <v>7</v>
      </c>
      <c r="C128" s="6" t="str">
        <f>"202309090720"</f>
        <v>202309090720</v>
      </c>
      <c r="D128" s="6" t="s">
        <v>134</v>
      </c>
      <c r="E128" s="7">
        <v>0</v>
      </c>
      <c r="F128" s="6" t="s">
        <v>91</v>
      </c>
    </row>
    <row r="129" s="3" customFormat="1" ht="27" customHeight="1" spans="1:6">
      <c r="A129" s="6">
        <v>127</v>
      </c>
      <c r="B129" s="6" t="s">
        <v>7</v>
      </c>
      <c r="C129" s="6" t="str">
        <f>"202309090625"</f>
        <v>202309090625</v>
      </c>
      <c r="D129" s="6" t="s">
        <v>135</v>
      </c>
      <c r="E129" s="7">
        <v>0</v>
      </c>
      <c r="F129" s="6" t="s">
        <v>91</v>
      </c>
    </row>
    <row r="130" s="3" customFormat="1" ht="27" customHeight="1" spans="1:6">
      <c r="A130" s="6">
        <v>128</v>
      </c>
      <c r="B130" s="6" t="s">
        <v>7</v>
      </c>
      <c r="C130" s="6" t="str">
        <f>"202309090503"</f>
        <v>202309090503</v>
      </c>
      <c r="D130" s="6" t="s">
        <v>136</v>
      </c>
      <c r="E130" s="7">
        <v>0</v>
      </c>
      <c r="F130" s="6" t="s">
        <v>91</v>
      </c>
    </row>
    <row r="131" s="3" customFormat="1" ht="27" customHeight="1" spans="1:6">
      <c r="A131" s="6">
        <v>129</v>
      </c>
      <c r="B131" s="6" t="s">
        <v>7</v>
      </c>
      <c r="C131" s="6" t="str">
        <f>"202309090325"</f>
        <v>202309090325</v>
      </c>
      <c r="D131" s="6" t="s">
        <v>137</v>
      </c>
      <c r="E131" s="7">
        <v>0</v>
      </c>
      <c r="F131" s="6" t="s">
        <v>91</v>
      </c>
    </row>
    <row r="132" s="3" customFormat="1" ht="27" customHeight="1" spans="1:6">
      <c r="A132" s="6">
        <v>130</v>
      </c>
      <c r="B132" s="6" t="s">
        <v>7</v>
      </c>
      <c r="C132" s="6" t="str">
        <f>"202309090809"</f>
        <v>202309090809</v>
      </c>
      <c r="D132" s="6" t="s">
        <v>138</v>
      </c>
      <c r="E132" s="7">
        <v>0</v>
      </c>
      <c r="F132" s="6" t="s">
        <v>91</v>
      </c>
    </row>
    <row r="133" s="3" customFormat="1" ht="27" customHeight="1" spans="1:6">
      <c r="A133" s="6">
        <v>131</v>
      </c>
      <c r="B133" s="6" t="s">
        <v>7</v>
      </c>
      <c r="C133" s="6" t="str">
        <f>"202309090416"</f>
        <v>202309090416</v>
      </c>
      <c r="D133" s="6" t="s">
        <v>139</v>
      </c>
      <c r="E133" s="7">
        <v>0</v>
      </c>
      <c r="F133" s="6" t="s">
        <v>91</v>
      </c>
    </row>
    <row r="134" s="3" customFormat="1" ht="27" customHeight="1" spans="1:6">
      <c r="A134" s="6">
        <v>132</v>
      </c>
      <c r="B134" s="6" t="s">
        <v>7</v>
      </c>
      <c r="C134" s="6" t="str">
        <f>"202309090501"</f>
        <v>202309090501</v>
      </c>
      <c r="D134" s="6" t="s">
        <v>140</v>
      </c>
      <c r="E134" s="7">
        <v>0</v>
      </c>
      <c r="F134" s="6" t="s">
        <v>91</v>
      </c>
    </row>
    <row r="135" s="3" customFormat="1" ht="27" customHeight="1" spans="1:6">
      <c r="A135" s="6">
        <v>133</v>
      </c>
      <c r="B135" s="6" t="s">
        <v>7</v>
      </c>
      <c r="C135" s="6" t="str">
        <f>"202309090322"</f>
        <v>202309090322</v>
      </c>
      <c r="D135" s="6" t="s">
        <v>141</v>
      </c>
      <c r="E135" s="7">
        <v>0</v>
      </c>
      <c r="F135" s="6" t="s">
        <v>91</v>
      </c>
    </row>
    <row r="136" s="3" customFormat="1" ht="27" customHeight="1" spans="1:6">
      <c r="A136" s="6">
        <v>134</v>
      </c>
      <c r="B136" s="6" t="s">
        <v>7</v>
      </c>
      <c r="C136" s="6" t="str">
        <f>"202309090621"</f>
        <v>202309090621</v>
      </c>
      <c r="D136" s="6" t="s">
        <v>142</v>
      </c>
      <c r="E136" s="7">
        <v>0</v>
      </c>
      <c r="F136" s="6" t="s">
        <v>91</v>
      </c>
    </row>
    <row r="137" s="3" customFormat="1" ht="27" customHeight="1" spans="1:6">
      <c r="A137" s="6">
        <v>135</v>
      </c>
      <c r="B137" s="6" t="s">
        <v>7</v>
      </c>
      <c r="C137" s="6" t="str">
        <f>"202309090119"</f>
        <v>202309090119</v>
      </c>
      <c r="D137" s="6" t="s">
        <v>143</v>
      </c>
      <c r="E137" s="7">
        <v>0</v>
      </c>
      <c r="F137" s="6" t="s">
        <v>91</v>
      </c>
    </row>
    <row r="138" s="3" customFormat="1" ht="27" customHeight="1" spans="1:6">
      <c r="A138" s="6">
        <v>136</v>
      </c>
      <c r="B138" s="6" t="s">
        <v>7</v>
      </c>
      <c r="C138" s="6" t="str">
        <f>"202309090109"</f>
        <v>202309090109</v>
      </c>
      <c r="D138" s="6" t="s">
        <v>144</v>
      </c>
      <c r="E138" s="7">
        <v>0</v>
      </c>
      <c r="F138" s="6" t="s">
        <v>91</v>
      </c>
    </row>
    <row r="139" s="3" customFormat="1" ht="27" customHeight="1" spans="1:6">
      <c r="A139" s="6">
        <v>137</v>
      </c>
      <c r="B139" s="6" t="s">
        <v>7</v>
      </c>
      <c r="C139" s="6" t="str">
        <f>"202309090306"</f>
        <v>202309090306</v>
      </c>
      <c r="D139" s="6" t="s">
        <v>145</v>
      </c>
      <c r="E139" s="7">
        <v>0</v>
      </c>
      <c r="F139" s="6" t="s">
        <v>91</v>
      </c>
    </row>
    <row r="140" s="3" customFormat="1" ht="27" customHeight="1" spans="1:6">
      <c r="A140" s="6">
        <v>138</v>
      </c>
      <c r="B140" s="6" t="s">
        <v>7</v>
      </c>
      <c r="C140" s="6" t="str">
        <f>"202309090107"</f>
        <v>202309090107</v>
      </c>
      <c r="D140" s="6" t="s">
        <v>146</v>
      </c>
      <c r="E140" s="7">
        <v>0</v>
      </c>
      <c r="F140" s="6" t="s">
        <v>91</v>
      </c>
    </row>
    <row r="141" s="3" customFormat="1" ht="27" customHeight="1" spans="1:6">
      <c r="A141" s="6">
        <v>139</v>
      </c>
      <c r="B141" s="6" t="s">
        <v>7</v>
      </c>
      <c r="C141" s="6" t="str">
        <f>"202309090506"</f>
        <v>202309090506</v>
      </c>
      <c r="D141" s="6" t="s">
        <v>147</v>
      </c>
      <c r="E141" s="7">
        <v>0</v>
      </c>
      <c r="F141" s="6" t="s">
        <v>91</v>
      </c>
    </row>
    <row r="142" s="3" customFormat="1" ht="27" customHeight="1" spans="1:6">
      <c r="A142" s="6">
        <v>140</v>
      </c>
      <c r="B142" s="6" t="s">
        <v>7</v>
      </c>
      <c r="C142" s="6" t="str">
        <f>"202309090610"</f>
        <v>202309090610</v>
      </c>
      <c r="D142" s="6" t="s">
        <v>148</v>
      </c>
      <c r="E142" s="7">
        <v>0</v>
      </c>
      <c r="F142" s="6" t="s">
        <v>91</v>
      </c>
    </row>
    <row r="143" s="3" customFormat="1" ht="27" customHeight="1" spans="1:6">
      <c r="A143" s="6">
        <v>141</v>
      </c>
      <c r="B143" s="6" t="s">
        <v>7</v>
      </c>
      <c r="C143" s="6" t="str">
        <f>"202309090630"</f>
        <v>202309090630</v>
      </c>
      <c r="D143" s="6" t="s">
        <v>149</v>
      </c>
      <c r="E143" s="7">
        <v>0</v>
      </c>
      <c r="F143" s="6" t="s">
        <v>91</v>
      </c>
    </row>
    <row r="144" s="3" customFormat="1" ht="27" customHeight="1" spans="1:6">
      <c r="A144" s="6">
        <v>142</v>
      </c>
      <c r="B144" s="6" t="s">
        <v>7</v>
      </c>
      <c r="C144" s="6" t="str">
        <f>"202309090223"</f>
        <v>202309090223</v>
      </c>
      <c r="D144" s="6" t="s">
        <v>150</v>
      </c>
      <c r="E144" s="7">
        <v>0</v>
      </c>
      <c r="F144" s="6" t="s">
        <v>91</v>
      </c>
    </row>
    <row r="145" s="3" customFormat="1" ht="27" customHeight="1" spans="1:6">
      <c r="A145" s="6">
        <v>143</v>
      </c>
      <c r="B145" s="6" t="s">
        <v>7</v>
      </c>
      <c r="C145" s="6" t="str">
        <f>"202309090619"</f>
        <v>202309090619</v>
      </c>
      <c r="D145" s="6" t="s">
        <v>151</v>
      </c>
      <c r="E145" s="7">
        <v>0</v>
      </c>
      <c r="F145" s="6" t="s">
        <v>91</v>
      </c>
    </row>
    <row r="146" s="3" customFormat="1" ht="27" customHeight="1" spans="1:6">
      <c r="A146" s="6">
        <v>144</v>
      </c>
      <c r="B146" s="6" t="s">
        <v>7</v>
      </c>
      <c r="C146" s="6" t="str">
        <f>"202309090526"</f>
        <v>202309090526</v>
      </c>
      <c r="D146" s="6" t="s">
        <v>152</v>
      </c>
      <c r="E146" s="7">
        <v>0</v>
      </c>
      <c r="F146" s="6" t="s">
        <v>91</v>
      </c>
    </row>
    <row r="147" s="3" customFormat="1" ht="27" customHeight="1" spans="1:6">
      <c r="A147" s="6">
        <v>145</v>
      </c>
      <c r="B147" s="6" t="s">
        <v>7</v>
      </c>
      <c r="C147" s="6" t="str">
        <f>"202309090428"</f>
        <v>202309090428</v>
      </c>
      <c r="D147" s="6" t="s">
        <v>153</v>
      </c>
      <c r="E147" s="7">
        <v>0</v>
      </c>
      <c r="F147" s="6" t="s">
        <v>91</v>
      </c>
    </row>
    <row r="148" s="3" customFormat="1" ht="27" customHeight="1" spans="1:6">
      <c r="A148" s="6">
        <v>146</v>
      </c>
      <c r="B148" s="6" t="s">
        <v>7</v>
      </c>
      <c r="C148" s="6" t="str">
        <f>"202309090113"</f>
        <v>202309090113</v>
      </c>
      <c r="D148" s="6" t="s">
        <v>154</v>
      </c>
      <c r="E148" s="7">
        <v>0</v>
      </c>
      <c r="F148" s="6" t="s">
        <v>91</v>
      </c>
    </row>
    <row r="149" s="3" customFormat="1" ht="27" customHeight="1" spans="1:6">
      <c r="A149" s="6">
        <v>147</v>
      </c>
      <c r="B149" s="6" t="s">
        <v>7</v>
      </c>
      <c r="C149" s="6" t="str">
        <f>"202309090117"</f>
        <v>202309090117</v>
      </c>
      <c r="D149" s="6" t="s">
        <v>155</v>
      </c>
      <c r="E149" s="7">
        <v>0</v>
      </c>
      <c r="F149" s="6" t="s">
        <v>91</v>
      </c>
    </row>
    <row r="150" s="3" customFormat="1" ht="27" customHeight="1" spans="1:6">
      <c r="A150" s="6">
        <v>148</v>
      </c>
      <c r="B150" s="6" t="s">
        <v>7</v>
      </c>
      <c r="C150" s="6" t="str">
        <f>"202309090528"</f>
        <v>202309090528</v>
      </c>
      <c r="D150" s="6" t="s">
        <v>156</v>
      </c>
      <c r="E150" s="7">
        <v>0</v>
      </c>
      <c r="F150" s="6" t="s">
        <v>91</v>
      </c>
    </row>
    <row r="151" s="3" customFormat="1" ht="27" customHeight="1" spans="1:6">
      <c r="A151" s="6">
        <v>149</v>
      </c>
      <c r="B151" s="6" t="s">
        <v>7</v>
      </c>
      <c r="C151" s="6" t="str">
        <f>"202309090228"</f>
        <v>202309090228</v>
      </c>
      <c r="D151" s="6" t="s">
        <v>157</v>
      </c>
      <c r="E151" s="7">
        <v>0</v>
      </c>
      <c r="F151" s="6" t="s">
        <v>91</v>
      </c>
    </row>
    <row r="152" s="3" customFormat="1" ht="27" customHeight="1" spans="1:6">
      <c r="A152" s="6">
        <v>150</v>
      </c>
      <c r="B152" s="6" t="s">
        <v>7</v>
      </c>
      <c r="C152" s="6" t="str">
        <f>"202309090206"</f>
        <v>202309090206</v>
      </c>
      <c r="D152" s="6" t="s">
        <v>158</v>
      </c>
      <c r="E152" s="7">
        <v>0</v>
      </c>
      <c r="F152" s="6" t="s">
        <v>91</v>
      </c>
    </row>
    <row r="153" s="3" customFormat="1" ht="27" customHeight="1" spans="1:6">
      <c r="A153" s="6">
        <v>151</v>
      </c>
      <c r="B153" s="6" t="s">
        <v>7</v>
      </c>
      <c r="C153" s="6" t="str">
        <f>"202309090211"</f>
        <v>202309090211</v>
      </c>
      <c r="D153" s="6" t="s">
        <v>159</v>
      </c>
      <c r="E153" s="7">
        <v>0</v>
      </c>
      <c r="F153" s="6" t="s">
        <v>91</v>
      </c>
    </row>
    <row r="154" s="3" customFormat="1" ht="27" customHeight="1" spans="1:6">
      <c r="A154" s="6">
        <v>152</v>
      </c>
      <c r="B154" s="6" t="s">
        <v>7</v>
      </c>
      <c r="C154" s="6" t="str">
        <f>"202309090127"</f>
        <v>202309090127</v>
      </c>
      <c r="D154" s="6" t="s">
        <v>160</v>
      </c>
      <c r="E154" s="7">
        <v>0</v>
      </c>
      <c r="F154" s="6" t="s">
        <v>91</v>
      </c>
    </row>
    <row r="155" s="3" customFormat="1" ht="27" customHeight="1" spans="1:6">
      <c r="A155" s="6">
        <v>153</v>
      </c>
      <c r="B155" s="6" t="s">
        <v>7</v>
      </c>
      <c r="C155" s="6" t="str">
        <f>"202309090126"</f>
        <v>202309090126</v>
      </c>
      <c r="D155" s="6" t="s">
        <v>77</v>
      </c>
      <c r="E155" s="7">
        <v>0</v>
      </c>
      <c r="F155" s="6" t="s">
        <v>91</v>
      </c>
    </row>
    <row r="156" s="3" customFormat="1" ht="27" customHeight="1" spans="1:6">
      <c r="A156" s="6">
        <v>154</v>
      </c>
      <c r="B156" s="6" t="s">
        <v>7</v>
      </c>
      <c r="C156" s="6" t="str">
        <f>"202309090627"</f>
        <v>202309090627</v>
      </c>
      <c r="D156" s="6" t="s">
        <v>161</v>
      </c>
      <c r="E156" s="7">
        <v>0</v>
      </c>
      <c r="F156" s="6" t="s">
        <v>91</v>
      </c>
    </row>
    <row r="157" s="3" customFormat="1" ht="27" customHeight="1" spans="1:6">
      <c r="A157" s="6">
        <v>155</v>
      </c>
      <c r="B157" s="6" t="s">
        <v>7</v>
      </c>
      <c r="C157" s="6" t="str">
        <f>"202309090411"</f>
        <v>202309090411</v>
      </c>
      <c r="D157" s="6" t="s">
        <v>162</v>
      </c>
      <c r="E157" s="7">
        <v>0</v>
      </c>
      <c r="F157" s="6" t="s">
        <v>91</v>
      </c>
    </row>
    <row r="158" s="3" customFormat="1" ht="27" customHeight="1" spans="1:6">
      <c r="A158" s="6">
        <v>156</v>
      </c>
      <c r="B158" s="6" t="s">
        <v>7</v>
      </c>
      <c r="C158" s="6" t="str">
        <f>"202309090623"</f>
        <v>202309090623</v>
      </c>
      <c r="D158" s="6" t="s">
        <v>163</v>
      </c>
      <c r="E158" s="7">
        <v>0</v>
      </c>
      <c r="F158" s="6" t="s">
        <v>91</v>
      </c>
    </row>
    <row r="159" s="3" customFormat="1" ht="27" customHeight="1" spans="1:6">
      <c r="A159" s="6">
        <v>157</v>
      </c>
      <c r="B159" s="6" t="s">
        <v>7</v>
      </c>
      <c r="C159" s="6" t="str">
        <f>"202309090201"</f>
        <v>202309090201</v>
      </c>
      <c r="D159" s="6" t="s">
        <v>164</v>
      </c>
      <c r="E159" s="7">
        <v>0</v>
      </c>
      <c r="F159" s="6" t="s">
        <v>91</v>
      </c>
    </row>
    <row r="160" s="3" customFormat="1" ht="27" customHeight="1" spans="1:6">
      <c r="A160" s="6">
        <v>158</v>
      </c>
      <c r="B160" s="6" t="s">
        <v>7</v>
      </c>
      <c r="C160" s="6" t="str">
        <f>"202309090406"</f>
        <v>202309090406</v>
      </c>
      <c r="D160" s="6" t="s">
        <v>165</v>
      </c>
      <c r="E160" s="7">
        <v>0</v>
      </c>
      <c r="F160" s="6" t="s">
        <v>91</v>
      </c>
    </row>
    <row r="161" s="3" customFormat="1" ht="27" customHeight="1" spans="1:6">
      <c r="A161" s="6">
        <v>159</v>
      </c>
      <c r="B161" s="6" t="s">
        <v>7</v>
      </c>
      <c r="C161" s="6" t="str">
        <f>"202309090707"</f>
        <v>202309090707</v>
      </c>
      <c r="D161" s="6" t="s">
        <v>166</v>
      </c>
      <c r="E161" s="7">
        <v>0</v>
      </c>
      <c r="F161" s="6" t="s">
        <v>91</v>
      </c>
    </row>
    <row r="162" s="3" customFormat="1" ht="27" customHeight="1" spans="1:6">
      <c r="A162" s="6">
        <v>160</v>
      </c>
      <c r="B162" s="6" t="s">
        <v>7</v>
      </c>
      <c r="C162" s="6" t="str">
        <f>"202309090314"</f>
        <v>202309090314</v>
      </c>
      <c r="D162" s="6" t="s">
        <v>167</v>
      </c>
      <c r="E162" s="7">
        <v>0</v>
      </c>
      <c r="F162" s="6" t="s">
        <v>91</v>
      </c>
    </row>
    <row r="163" s="3" customFormat="1" ht="27" customHeight="1" spans="1:6">
      <c r="A163" s="6">
        <v>161</v>
      </c>
      <c r="B163" s="6" t="s">
        <v>7</v>
      </c>
      <c r="C163" s="6" t="str">
        <f>"202309090711"</f>
        <v>202309090711</v>
      </c>
      <c r="D163" s="6" t="s">
        <v>168</v>
      </c>
      <c r="E163" s="7">
        <v>0</v>
      </c>
      <c r="F163" s="6" t="s">
        <v>91</v>
      </c>
    </row>
    <row r="164" s="3" customFormat="1" ht="27" customHeight="1" spans="1:6">
      <c r="A164" s="6">
        <v>162</v>
      </c>
      <c r="B164" s="6" t="s">
        <v>7</v>
      </c>
      <c r="C164" s="6" t="str">
        <f>"202309090424"</f>
        <v>202309090424</v>
      </c>
      <c r="D164" s="6" t="s">
        <v>169</v>
      </c>
      <c r="E164" s="7">
        <v>0</v>
      </c>
      <c r="F164" s="6" t="s">
        <v>91</v>
      </c>
    </row>
    <row r="165" s="3" customFormat="1" ht="27" customHeight="1" spans="1:6">
      <c r="A165" s="6">
        <v>163</v>
      </c>
      <c r="B165" s="6" t="s">
        <v>7</v>
      </c>
      <c r="C165" s="6" t="str">
        <f>"202309090508"</f>
        <v>202309090508</v>
      </c>
      <c r="D165" s="6" t="s">
        <v>170</v>
      </c>
      <c r="E165" s="7">
        <v>0</v>
      </c>
      <c r="F165" s="6" t="s">
        <v>91</v>
      </c>
    </row>
    <row r="166" s="3" customFormat="1" ht="27" customHeight="1" spans="1:6">
      <c r="A166" s="6">
        <v>164</v>
      </c>
      <c r="B166" s="6" t="s">
        <v>7</v>
      </c>
      <c r="C166" s="6" t="str">
        <f>"202309090106"</f>
        <v>202309090106</v>
      </c>
      <c r="D166" s="6" t="s">
        <v>171</v>
      </c>
      <c r="E166" s="7">
        <v>0</v>
      </c>
      <c r="F166" s="6" t="s">
        <v>91</v>
      </c>
    </row>
    <row r="167" s="3" customFormat="1" ht="27" customHeight="1" spans="1:6">
      <c r="A167" s="6">
        <v>165</v>
      </c>
      <c r="B167" s="6" t="s">
        <v>7</v>
      </c>
      <c r="C167" s="6" t="str">
        <f>"202309090504"</f>
        <v>202309090504</v>
      </c>
      <c r="D167" s="6" t="s">
        <v>172</v>
      </c>
      <c r="E167" s="7">
        <v>0</v>
      </c>
      <c r="F167" s="6" t="s">
        <v>91</v>
      </c>
    </row>
    <row r="168" s="3" customFormat="1" ht="27" customHeight="1" spans="1:6">
      <c r="A168" s="6">
        <v>166</v>
      </c>
      <c r="B168" s="6" t="s">
        <v>7</v>
      </c>
      <c r="C168" s="6" t="str">
        <f>"202309090808"</f>
        <v>202309090808</v>
      </c>
      <c r="D168" s="6" t="s">
        <v>173</v>
      </c>
      <c r="E168" s="7">
        <v>0</v>
      </c>
      <c r="F168" s="6" t="s">
        <v>91</v>
      </c>
    </row>
    <row r="169" s="3" customFormat="1" ht="27" customHeight="1" spans="1:6">
      <c r="A169" s="6">
        <v>167</v>
      </c>
      <c r="B169" s="6" t="s">
        <v>7</v>
      </c>
      <c r="C169" s="6" t="str">
        <f>"202309090401"</f>
        <v>202309090401</v>
      </c>
      <c r="D169" s="6" t="s">
        <v>174</v>
      </c>
      <c r="E169" s="7">
        <v>0</v>
      </c>
      <c r="F169" s="6" t="s">
        <v>91</v>
      </c>
    </row>
    <row r="170" s="3" customFormat="1" ht="27" customHeight="1" spans="1:6">
      <c r="A170" s="6">
        <v>168</v>
      </c>
      <c r="B170" s="6" t="s">
        <v>7</v>
      </c>
      <c r="C170" s="6" t="str">
        <f>"202309090601"</f>
        <v>202309090601</v>
      </c>
      <c r="D170" s="6" t="s">
        <v>175</v>
      </c>
      <c r="E170" s="7">
        <v>0</v>
      </c>
      <c r="F170" s="6" t="s">
        <v>91</v>
      </c>
    </row>
    <row r="171" s="3" customFormat="1" ht="27" customHeight="1" spans="1:6">
      <c r="A171" s="6">
        <v>169</v>
      </c>
      <c r="B171" s="6" t="s">
        <v>7</v>
      </c>
      <c r="C171" s="6" t="str">
        <f>"202309090624"</f>
        <v>202309090624</v>
      </c>
      <c r="D171" s="6" t="s">
        <v>176</v>
      </c>
      <c r="E171" s="7">
        <v>0</v>
      </c>
      <c r="F171" s="6" t="s">
        <v>91</v>
      </c>
    </row>
    <row r="172" s="3" customFormat="1" ht="27" customHeight="1" spans="1:6">
      <c r="A172" s="6">
        <v>170</v>
      </c>
      <c r="B172" s="6" t="s">
        <v>7</v>
      </c>
      <c r="C172" s="6" t="str">
        <f>"202309090402"</f>
        <v>202309090402</v>
      </c>
      <c r="D172" s="6" t="s">
        <v>177</v>
      </c>
      <c r="E172" s="7">
        <v>0</v>
      </c>
      <c r="F172" s="6" t="s">
        <v>91</v>
      </c>
    </row>
    <row r="173" s="3" customFormat="1" ht="27" customHeight="1" spans="1:6">
      <c r="A173" s="6">
        <v>171</v>
      </c>
      <c r="B173" s="6" t="s">
        <v>7</v>
      </c>
      <c r="C173" s="6" t="str">
        <f>"202309090803"</f>
        <v>202309090803</v>
      </c>
      <c r="D173" s="6" t="s">
        <v>178</v>
      </c>
      <c r="E173" s="7">
        <v>0</v>
      </c>
      <c r="F173" s="6" t="s">
        <v>91</v>
      </c>
    </row>
    <row r="174" s="3" customFormat="1" ht="27" customHeight="1" spans="1:6">
      <c r="A174" s="6">
        <v>172</v>
      </c>
      <c r="B174" s="6" t="s">
        <v>7</v>
      </c>
      <c r="C174" s="6" t="str">
        <f>"202309090718"</f>
        <v>202309090718</v>
      </c>
      <c r="D174" s="6" t="s">
        <v>179</v>
      </c>
      <c r="E174" s="7">
        <v>0</v>
      </c>
      <c r="F174" s="6" t="s">
        <v>91</v>
      </c>
    </row>
    <row r="175" s="3" customFormat="1" ht="27" customHeight="1" spans="1:6">
      <c r="A175" s="6">
        <v>173</v>
      </c>
      <c r="B175" s="6" t="s">
        <v>7</v>
      </c>
      <c r="C175" s="6" t="str">
        <f>"202309090205"</f>
        <v>202309090205</v>
      </c>
      <c r="D175" s="6" t="s">
        <v>180</v>
      </c>
      <c r="E175" s="7">
        <v>0</v>
      </c>
      <c r="F175" s="6" t="s">
        <v>91</v>
      </c>
    </row>
    <row r="176" s="3" customFormat="1" ht="27" customHeight="1" spans="1:6">
      <c r="A176" s="6">
        <v>174</v>
      </c>
      <c r="B176" s="6" t="s">
        <v>7</v>
      </c>
      <c r="C176" s="6" t="str">
        <f>"202309090529"</f>
        <v>202309090529</v>
      </c>
      <c r="D176" s="6" t="s">
        <v>181</v>
      </c>
      <c r="E176" s="7">
        <v>0</v>
      </c>
      <c r="F176" s="6" t="s">
        <v>91</v>
      </c>
    </row>
    <row r="177" s="3" customFormat="1" ht="27" customHeight="1" spans="1:6">
      <c r="A177" s="6">
        <v>175</v>
      </c>
      <c r="B177" s="6" t="s">
        <v>7</v>
      </c>
      <c r="C177" s="6" t="str">
        <f>"202309090217"</f>
        <v>202309090217</v>
      </c>
      <c r="D177" s="6" t="s">
        <v>182</v>
      </c>
      <c r="E177" s="7">
        <v>0</v>
      </c>
      <c r="F177" s="6" t="s">
        <v>91</v>
      </c>
    </row>
    <row r="178" s="3" customFormat="1" ht="27" customHeight="1" spans="1:6">
      <c r="A178" s="6">
        <v>176</v>
      </c>
      <c r="B178" s="6" t="s">
        <v>7</v>
      </c>
      <c r="C178" s="6" t="str">
        <f>"202309090701"</f>
        <v>202309090701</v>
      </c>
      <c r="D178" s="6" t="s">
        <v>183</v>
      </c>
      <c r="E178" s="7">
        <v>0</v>
      </c>
      <c r="F178" s="6" t="s">
        <v>91</v>
      </c>
    </row>
    <row r="179" s="3" customFormat="1" ht="27" customHeight="1" spans="1:6">
      <c r="A179" s="6">
        <v>177</v>
      </c>
      <c r="B179" s="6" t="s">
        <v>7</v>
      </c>
      <c r="C179" s="6" t="str">
        <f>"202309090522"</f>
        <v>202309090522</v>
      </c>
      <c r="D179" s="6" t="s">
        <v>184</v>
      </c>
      <c r="E179" s="7">
        <v>0</v>
      </c>
      <c r="F179" s="6" t="s">
        <v>91</v>
      </c>
    </row>
    <row r="180" s="3" customFormat="1" ht="27" customHeight="1" spans="1:6">
      <c r="A180" s="6">
        <v>178</v>
      </c>
      <c r="B180" s="6" t="s">
        <v>7</v>
      </c>
      <c r="C180" s="6" t="str">
        <f>"202309090330"</f>
        <v>202309090330</v>
      </c>
      <c r="D180" s="6" t="s">
        <v>185</v>
      </c>
      <c r="E180" s="7">
        <v>0</v>
      </c>
      <c r="F180" s="6" t="s">
        <v>91</v>
      </c>
    </row>
    <row r="181" s="3" customFormat="1" ht="27" customHeight="1" spans="1:6">
      <c r="A181" s="6">
        <v>179</v>
      </c>
      <c r="B181" s="6" t="s">
        <v>7</v>
      </c>
      <c r="C181" s="6" t="str">
        <f>"202309090427"</f>
        <v>202309090427</v>
      </c>
      <c r="D181" s="6" t="s">
        <v>186</v>
      </c>
      <c r="E181" s="7">
        <v>0</v>
      </c>
      <c r="F181" s="6" t="s">
        <v>91</v>
      </c>
    </row>
    <row r="182" s="3" customFormat="1" ht="27" customHeight="1" spans="1:6">
      <c r="A182" s="6">
        <v>180</v>
      </c>
      <c r="B182" s="6" t="s">
        <v>7</v>
      </c>
      <c r="C182" s="6" t="str">
        <f>"202309090320"</f>
        <v>202309090320</v>
      </c>
      <c r="D182" s="6" t="s">
        <v>187</v>
      </c>
      <c r="E182" s="7">
        <v>0</v>
      </c>
      <c r="F182" s="6" t="s">
        <v>91</v>
      </c>
    </row>
    <row r="183" s="3" customFormat="1" ht="27" customHeight="1" spans="1:6">
      <c r="A183" s="6">
        <v>181</v>
      </c>
      <c r="B183" s="6" t="s">
        <v>7</v>
      </c>
      <c r="C183" s="6" t="str">
        <f>"202309090715"</f>
        <v>202309090715</v>
      </c>
      <c r="D183" s="6" t="s">
        <v>188</v>
      </c>
      <c r="E183" s="7">
        <v>0</v>
      </c>
      <c r="F183" s="6" t="s">
        <v>91</v>
      </c>
    </row>
    <row r="184" s="3" customFormat="1" ht="27" customHeight="1" spans="1:6">
      <c r="A184" s="6">
        <v>182</v>
      </c>
      <c r="B184" s="6" t="s">
        <v>7</v>
      </c>
      <c r="C184" s="6" t="str">
        <f>"202309090519"</f>
        <v>202309090519</v>
      </c>
      <c r="D184" s="6" t="s">
        <v>189</v>
      </c>
      <c r="E184" s="7">
        <v>0</v>
      </c>
      <c r="F184" s="6" t="s">
        <v>91</v>
      </c>
    </row>
    <row r="185" s="3" customFormat="1" ht="27" customHeight="1" spans="1:6">
      <c r="A185" s="6">
        <v>183</v>
      </c>
      <c r="B185" s="6" t="s">
        <v>7</v>
      </c>
      <c r="C185" s="6" t="str">
        <f>"202309090309"</f>
        <v>202309090309</v>
      </c>
      <c r="D185" s="6" t="s">
        <v>190</v>
      </c>
      <c r="E185" s="7">
        <v>0</v>
      </c>
      <c r="F185" s="6" t="s">
        <v>91</v>
      </c>
    </row>
    <row r="186" s="3" customFormat="1" ht="27" customHeight="1" spans="1:6">
      <c r="A186" s="6">
        <v>184</v>
      </c>
      <c r="B186" s="6" t="s">
        <v>7</v>
      </c>
      <c r="C186" s="6" t="str">
        <f>"202309090618"</f>
        <v>202309090618</v>
      </c>
      <c r="D186" s="6" t="s">
        <v>191</v>
      </c>
      <c r="E186" s="7">
        <v>0</v>
      </c>
      <c r="F186" s="6" t="s">
        <v>91</v>
      </c>
    </row>
    <row r="187" s="3" customFormat="1" ht="27" customHeight="1" spans="1:6">
      <c r="A187" s="6">
        <v>185</v>
      </c>
      <c r="B187" s="6" t="s">
        <v>7</v>
      </c>
      <c r="C187" s="6" t="str">
        <f>"202309090802"</f>
        <v>202309090802</v>
      </c>
      <c r="D187" s="6" t="s">
        <v>192</v>
      </c>
      <c r="E187" s="7">
        <v>0</v>
      </c>
      <c r="F187" s="6" t="s">
        <v>91</v>
      </c>
    </row>
    <row r="188" s="3" customFormat="1" ht="27" customHeight="1" spans="1:6">
      <c r="A188" s="6">
        <v>186</v>
      </c>
      <c r="B188" s="6" t="s">
        <v>7</v>
      </c>
      <c r="C188" s="6" t="str">
        <f>"202309090303"</f>
        <v>202309090303</v>
      </c>
      <c r="D188" s="6" t="s">
        <v>193</v>
      </c>
      <c r="E188" s="7">
        <v>0</v>
      </c>
      <c r="F188" s="6" t="s">
        <v>91</v>
      </c>
    </row>
    <row r="189" s="3" customFormat="1" ht="27" customHeight="1" spans="1:6">
      <c r="A189" s="6">
        <v>187</v>
      </c>
      <c r="B189" s="6" t="s">
        <v>7</v>
      </c>
      <c r="C189" s="6" t="str">
        <f>"202309090810"</f>
        <v>202309090810</v>
      </c>
      <c r="D189" s="6" t="s">
        <v>194</v>
      </c>
      <c r="E189" s="7">
        <v>0</v>
      </c>
      <c r="F189" s="6" t="s">
        <v>91</v>
      </c>
    </row>
    <row r="190" s="3" customFormat="1" ht="27" customHeight="1" spans="1:6">
      <c r="A190" s="6">
        <v>188</v>
      </c>
      <c r="B190" s="6" t="s">
        <v>7</v>
      </c>
      <c r="C190" s="6" t="str">
        <f>"202309090326"</f>
        <v>202309090326</v>
      </c>
      <c r="D190" s="6" t="s">
        <v>195</v>
      </c>
      <c r="E190" s="7">
        <v>0</v>
      </c>
      <c r="F190" s="6" t="s">
        <v>91</v>
      </c>
    </row>
    <row r="191" s="3" customFormat="1" ht="27" customHeight="1" spans="1:6">
      <c r="A191" s="6">
        <v>189</v>
      </c>
      <c r="B191" s="6" t="s">
        <v>7</v>
      </c>
      <c r="C191" s="6" t="str">
        <f>"202309090708"</f>
        <v>202309090708</v>
      </c>
      <c r="D191" s="6" t="s">
        <v>196</v>
      </c>
      <c r="E191" s="7">
        <v>0</v>
      </c>
      <c r="F191" s="6" t="s">
        <v>91</v>
      </c>
    </row>
    <row r="192" s="3" customFormat="1" ht="27" customHeight="1" spans="1:6">
      <c r="A192" s="6">
        <v>190</v>
      </c>
      <c r="B192" s="6" t="s">
        <v>7</v>
      </c>
      <c r="C192" s="6" t="str">
        <f>"202309090523"</f>
        <v>202309090523</v>
      </c>
      <c r="D192" s="6" t="s">
        <v>197</v>
      </c>
      <c r="E192" s="7">
        <v>0</v>
      </c>
      <c r="F192" s="6" t="s">
        <v>91</v>
      </c>
    </row>
    <row r="193" s="3" customFormat="1" ht="27" customHeight="1" spans="1:6">
      <c r="A193" s="6">
        <v>191</v>
      </c>
      <c r="B193" s="6" t="s">
        <v>7</v>
      </c>
      <c r="C193" s="6" t="str">
        <f>"202309090728"</f>
        <v>202309090728</v>
      </c>
      <c r="D193" s="6" t="s">
        <v>198</v>
      </c>
      <c r="E193" s="7">
        <v>0</v>
      </c>
      <c r="F193" s="6" t="s">
        <v>91</v>
      </c>
    </row>
    <row r="194" s="3" customFormat="1" ht="27" customHeight="1" spans="1:6">
      <c r="A194" s="6">
        <v>192</v>
      </c>
      <c r="B194" s="6" t="s">
        <v>7</v>
      </c>
      <c r="C194" s="6" t="str">
        <f>"202309090103"</f>
        <v>202309090103</v>
      </c>
      <c r="D194" s="6" t="s">
        <v>199</v>
      </c>
      <c r="E194" s="7">
        <v>0</v>
      </c>
      <c r="F194" s="6" t="s">
        <v>91</v>
      </c>
    </row>
    <row r="195" s="3" customFormat="1" ht="27" customHeight="1" spans="1:6">
      <c r="A195" s="6">
        <v>193</v>
      </c>
      <c r="B195" s="6" t="s">
        <v>7</v>
      </c>
      <c r="C195" s="6" t="str">
        <f>"202309090307"</f>
        <v>202309090307</v>
      </c>
      <c r="D195" s="6" t="s">
        <v>200</v>
      </c>
      <c r="E195" s="7">
        <v>0</v>
      </c>
      <c r="F195" s="6" t="s">
        <v>91</v>
      </c>
    </row>
    <row r="196" s="3" customFormat="1" ht="27" customHeight="1" spans="1:6">
      <c r="A196" s="6">
        <v>194</v>
      </c>
      <c r="B196" s="6" t="s">
        <v>7</v>
      </c>
      <c r="C196" s="6" t="str">
        <f>"202309090530"</f>
        <v>202309090530</v>
      </c>
      <c r="D196" s="6" t="s">
        <v>201</v>
      </c>
      <c r="E196" s="7">
        <v>0</v>
      </c>
      <c r="F196" s="6" t="s">
        <v>91</v>
      </c>
    </row>
    <row r="197" s="3" customFormat="1" ht="27" customHeight="1" spans="1:6">
      <c r="A197" s="6">
        <v>195</v>
      </c>
      <c r="B197" s="6" t="s">
        <v>7</v>
      </c>
      <c r="C197" s="6" t="str">
        <f>"202309090329"</f>
        <v>202309090329</v>
      </c>
      <c r="D197" s="6" t="s">
        <v>202</v>
      </c>
      <c r="E197" s="7">
        <v>0</v>
      </c>
      <c r="F197" s="6" t="s">
        <v>91</v>
      </c>
    </row>
    <row r="198" s="3" customFormat="1" ht="27" customHeight="1" spans="1:6">
      <c r="A198" s="6">
        <v>196</v>
      </c>
      <c r="B198" s="6" t="s">
        <v>7</v>
      </c>
      <c r="C198" s="6" t="str">
        <f>"202309090423"</f>
        <v>202309090423</v>
      </c>
      <c r="D198" s="6" t="s">
        <v>203</v>
      </c>
      <c r="E198" s="7">
        <v>0</v>
      </c>
      <c r="F198" s="6" t="s">
        <v>91</v>
      </c>
    </row>
    <row r="199" s="3" customFormat="1" ht="27" customHeight="1" spans="1:6">
      <c r="A199" s="6">
        <v>197</v>
      </c>
      <c r="B199" s="6" t="s">
        <v>7</v>
      </c>
      <c r="C199" s="6" t="str">
        <f>"202309090230"</f>
        <v>202309090230</v>
      </c>
      <c r="D199" s="6" t="s">
        <v>204</v>
      </c>
      <c r="E199" s="7">
        <v>0</v>
      </c>
      <c r="F199" s="6" t="s">
        <v>91</v>
      </c>
    </row>
    <row r="200" s="3" customFormat="1" ht="27" customHeight="1" spans="1:6">
      <c r="A200" s="6">
        <v>198</v>
      </c>
      <c r="B200" s="6" t="s">
        <v>7</v>
      </c>
      <c r="C200" s="6" t="str">
        <f>"202309090410"</f>
        <v>202309090410</v>
      </c>
      <c r="D200" s="6" t="s">
        <v>205</v>
      </c>
      <c r="E200" s="7">
        <v>0</v>
      </c>
      <c r="F200" s="6" t="s">
        <v>91</v>
      </c>
    </row>
    <row r="201" s="3" customFormat="1" ht="27" customHeight="1" spans="1:6">
      <c r="A201" s="6">
        <v>199</v>
      </c>
      <c r="B201" s="6" t="s">
        <v>7</v>
      </c>
      <c r="C201" s="6" t="str">
        <f>"202309090227"</f>
        <v>202309090227</v>
      </c>
      <c r="D201" s="6" t="s">
        <v>206</v>
      </c>
      <c r="E201" s="7">
        <v>0</v>
      </c>
      <c r="F201" s="6" t="s">
        <v>91</v>
      </c>
    </row>
    <row r="202" s="3" customFormat="1" ht="27" customHeight="1" spans="1:6">
      <c r="A202" s="6">
        <v>200</v>
      </c>
      <c r="B202" s="6" t="s">
        <v>7</v>
      </c>
      <c r="C202" s="6" t="str">
        <f>"202309090607"</f>
        <v>202309090607</v>
      </c>
      <c r="D202" s="6" t="s">
        <v>207</v>
      </c>
      <c r="E202" s="7">
        <v>0</v>
      </c>
      <c r="F202" s="6" t="s">
        <v>91</v>
      </c>
    </row>
    <row r="203" s="3" customFormat="1" ht="27" customHeight="1" spans="1:6">
      <c r="A203" s="6">
        <v>201</v>
      </c>
      <c r="B203" s="6" t="s">
        <v>7</v>
      </c>
      <c r="C203" s="6" t="str">
        <f>"202309090729"</f>
        <v>202309090729</v>
      </c>
      <c r="D203" s="6" t="s">
        <v>208</v>
      </c>
      <c r="E203" s="7">
        <v>0</v>
      </c>
      <c r="F203" s="6" t="s">
        <v>91</v>
      </c>
    </row>
    <row r="204" s="3" customFormat="1" ht="27" customHeight="1" spans="1:6">
      <c r="A204" s="6">
        <v>202</v>
      </c>
      <c r="B204" s="6" t="s">
        <v>7</v>
      </c>
      <c r="C204" s="6" t="str">
        <f>"202309090609"</f>
        <v>202309090609</v>
      </c>
      <c r="D204" s="6" t="s">
        <v>209</v>
      </c>
      <c r="E204" s="7">
        <v>0</v>
      </c>
      <c r="F204" s="6" t="s">
        <v>91</v>
      </c>
    </row>
    <row r="205" s="3" customFormat="1" ht="27" customHeight="1" spans="1:6">
      <c r="A205" s="6">
        <v>203</v>
      </c>
      <c r="B205" s="6" t="s">
        <v>7</v>
      </c>
      <c r="C205" s="6" t="str">
        <f>"202309090604"</f>
        <v>202309090604</v>
      </c>
      <c r="D205" s="6" t="s">
        <v>210</v>
      </c>
      <c r="E205" s="7">
        <v>0</v>
      </c>
      <c r="F205" s="6" t="s">
        <v>91</v>
      </c>
    </row>
    <row r="206" s="3" customFormat="1" ht="27" customHeight="1" spans="1:6">
      <c r="A206" s="6">
        <v>204</v>
      </c>
      <c r="B206" s="6" t="s">
        <v>7</v>
      </c>
      <c r="C206" s="6" t="str">
        <f>"202309090302"</f>
        <v>202309090302</v>
      </c>
      <c r="D206" s="6" t="s">
        <v>211</v>
      </c>
      <c r="E206" s="7">
        <v>0</v>
      </c>
      <c r="F206" s="6" t="s">
        <v>91</v>
      </c>
    </row>
    <row r="207" s="3" customFormat="1" ht="27" customHeight="1" spans="1:6">
      <c r="A207" s="6">
        <v>205</v>
      </c>
      <c r="B207" s="6" t="s">
        <v>7</v>
      </c>
      <c r="C207" s="6" t="str">
        <f>"202309090412"</f>
        <v>202309090412</v>
      </c>
      <c r="D207" s="6" t="s">
        <v>212</v>
      </c>
      <c r="E207" s="7">
        <v>0</v>
      </c>
      <c r="F207" s="6" t="s">
        <v>91</v>
      </c>
    </row>
    <row r="208" s="3" customFormat="1" ht="27" customHeight="1" spans="1:6">
      <c r="A208" s="6">
        <v>206</v>
      </c>
      <c r="B208" s="6" t="s">
        <v>7</v>
      </c>
      <c r="C208" s="6" t="str">
        <f>"202309090602"</f>
        <v>202309090602</v>
      </c>
      <c r="D208" s="6" t="s">
        <v>213</v>
      </c>
      <c r="E208" s="7">
        <v>0</v>
      </c>
      <c r="F208" s="6" t="s">
        <v>91</v>
      </c>
    </row>
    <row r="209" s="3" customFormat="1" ht="27" customHeight="1" spans="1:6">
      <c r="A209" s="6">
        <v>207</v>
      </c>
      <c r="B209" s="6" t="s">
        <v>7</v>
      </c>
      <c r="C209" s="6" t="str">
        <f>"202309090204"</f>
        <v>202309090204</v>
      </c>
      <c r="D209" s="6" t="s">
        <v>214</v>
      </c>
      <c r="E209" s="7">
        <v>0</v>
      </c>
      <c r="F209" s="6" t="s">
        <v>91</v>
      </c>
    </row>
    <row r="210" s="3" customFormat="1" ht="27" customHeight="1" spans="1:6">
      <c r="A210" s="6">
        <v>208</v>
      </c>
      <c r="B210" s="6" t="s">
        <v>7</v>
      </c>
      <c r="C210" s="6" t="str">
        <f>"202309090125"</f>
        <v>202309090125</v>
      </c>
      <c r="D210" s="6" t="s">
        <v>215</v>
      </c>
      <c r="E210" s="7">
        <v>0</v>
      </c>
      <c r="F210" s="6" t="s">
        <v>91</v>
      </c>
    </row>
    <row r="211" s="3" customFormat="1" ht="27" customHeight="1" spans="1:6">
      <c r="A211" s="6">
        <v>209</v>
      </c>
      <c r="B211" s="6" t="s">
        <v>7</v>
      </c>
      <c r="C211" s="6" t="str">
        <f>"202309090430"</f>
        <v>202309090430</v>
      </c>
      <c r="D211" s="6" t="s">
        <v>216</v>
      </c>
      <c r="E211" s="7">
        <v>0</v>
      </c>
      <c r="F211" s="6" t="s">
        <v>91</v>
      </c>
    </row>
    <row r="212" s="3" customFormat="1" ht="27" customHeight="1" spans="1:6">
      <c r="A212" s="6">
        <v>210</v>
      </c>
      <c r="B212" s="6" t="s">
        <v>7</v>
      </c>
      <c r="C212" s="6" t="str">
        <f>"202309090415"</f>
        <v>202309090415</v>
      </c>
      <c r="D212" s="6" t="s">
        <v>217</v>
      </c>
      <c r="E212" s="7">
        <v>0</v>
      </c>
      <c r="F212" s="6" t="s">
        <v>91</v>
      </c>
    </row>
    <row r="213" s="3" customFormat="1" ht="27" customHeight="1" spans="1:6">
      <c r="A213" s="6">
        <v>211</v>
      </c>
      <c r="B213" s="6" t="s">
        <v>7</v>
      </c>
      <c r="C213" s="6" t="str">
        <f>"202309090315"</f>
        <v>202309090315</v>
      </c>
      <c r="D213" s="6" t="s">
        <v>218</v>
      </c>
      <c r="E213" s="7">
        <v>0</v>
      </c>
      <c r="F213" s="6" t="s">
        <v>91</v>
      </c>
    </row>
    <row r="214" s="3" customFormat="1" ht="27" customHeight="1" spans="1:6">
      <c r="A214" s="6">
        <v>212</v>
      </c>
      <c r="B214" s="6" t="s">
        <v>7</v>
      </c>
      <c r="C214" s="6" t="str">
        <f>"202309090323"</f>
        <v>202309090323</v>
      </c>
      <c r="D214" s="6" t="s">
        <v>219</v>
      </c>
      <c r="E214" s="7">
        <v>0</v>
      </c>
      <c r="F214" s="6" t="s">
        <v>91</v>
      </c>
    </row>
    <row r="215" s="3" customFormat="1" ht="27" customHeight="1" spans="1:6">
      <c r="A215" s="6">
        <v>213</v>
      </c>
      <c r="B215" s="6" t="s">
        <v>7</v>
      </c>
      <c r="C215" s="6" t="str">
        <f>"202309090226"</f>
        <v>202309090226</v>
      </c>
      <c r="D215" s="6" t="s">
        <v>220</v>
      </c>
      <c r="E215" s="7">
        <v>0</v>
      </c>
      <c r="F215" s="6" t="s">
        <v>91</v>
      </c>
    </row>
    <row r="216" s="3" customFormat="1" ht="27" customHeight="1" spans="1:6">
      <c r="A216" s="6">
        <v>214</v>
      </c>
      <c r="B216" s="6" t="s">
        <v>7</v>
      </c>
      <c r="C216" s="6" t="str">
        <f>"202309090128"</f>
        <v>202309090128</v>
      </c>
      <c r="D216" s="6" t="s">
        <v>221</v>
      </c>
      <c r="E216" s="7">
        <v>0</v>
      </c>
      <c r="F216" s="6" t="s">
        <v>91</v>
      </c>
    </row>
    <row r="217" s="3" customFormat="1" ht="27" customHeight="1" spans="1:6">
      <c r="A217" s="6">
        <v>215</v>
      </c>
      <c r="B217" s="6" t="s">
        <v>7</v>
      </c>
      <c r="C217" s="6" t="str">
        <f>"202309090212"</f>
        <v>202309090212</v>
      </c>
      <c r="D217" s="6" t="s">
        <v>222</v>
      </c>
      <c r="E217" s="7">
        <v>0</v>
      </c>
      <c r="F217" s="6" t="s">
        <v>91</v>
      </c>
    </row>
    <row r="218" s="3" customFormat="1" ht="27" customHeight="1" spans="1:6">
      <c r="A218" s="6">
        <v>216</v>
      </c>
      <c r="B218" s="6" t="s">
        <v>7</v>
      </c>
      <c r="C218" s="6" t="str">
        <f>"202309090613"</f>
        <v>202309090613</v>
      </c>
      <c r="D218" s="6" t="s">
        <v>223</v>
      </c>
      <c r="E218" s="7">
        <v>0</v>
      </c>
      <c r="F218" s="6" t="s">
        <v>91</v>
      </c>
    </row>
    <row r="219" s="3" customFormat="1" ht="27" customHeight="1" spans="1:6">
      <c r="A219" s="6">
        <v>217</v>
      </c>
      <c r="B219" s="6" t="s">
        <v>7</v>
      </c>
      <c r="C219" s="6" t="str">
        <f>"202309090801"</f>
        <v>202309090801</v>
      </c>
      <c r="D219" s="6" t="s">
        <v>224</v>
      </c>
      <c r="E219" s="7">
        <v>0</v>
      </c>
      <c r="F219" s="6" t="s">
        <v>91</v>
      </c>
    </row>
    <row r="220" s="3" customFormat="1" ht="27" customHeight="1" spans="1:6">
      <c r="A220" s="6">
        <v>218</v>
      </c>
      <c r="B220" s="6" t="s">
        <v>7</v>
      </c>
      <c r="C220" s="6" t="str">
        <f>"202309090807"</f>
        <v>202309090807</v>
      </c>
      <c r="D220" s="6" t="s">
        <v>225</v>
      </c>
      <c r="E220" s="7">
        <v>0</v>
      </c>
      <c r="F220" s="6" t="s">
        <v>91</v>
      </c>
    </row>
    <row r="221" s="3" customFormat="1" ht="27" customHeight="1" spans="1:6">
      <c r="A221" s="6">
        <v>219</v>
      </c>
      <c r="B221" s="6" t="s">
        <v>7</v>
      </c>
      <c r="C221" s="6" t="str">
        <f>"202309090521"</f>
        <v>202309090521</v>
      </c>
      <c r="D221" s="6" t="s">
        <v>226</v>
      </c>
      <c r="E221" s="7">
        <v>0</v>
      </c>
      <c r="F221" s="6" t="s">
        <v>91</v>
      </c>
    </row>
    <row r="222" s="3" customFormat="1" ht="27" customHeight="1" spans="1:6">
      <c r="A222" s="6">
        <v>220</v>
      </c>
      <c r="B222" s="6" t="s">
        <v>7</v>
      </c>
      <c r="C222" s="6" t="str">
        <f>"202309090420"</f>
        <v>202309090420</v>
      </c>
      <c r="D222" s="6" t="s">
        <v>227</v>
      </c>
      <c r="E222" s="7">
        <v>0</v>
      </c>
      <c r="F222" s="6" t="s">
        <v>91</v>
      </c>
    </row>
    <row r="223" s="3" customFormat="1" ht="27" customHeight="1" spans="1:6">
      <c r="A223" s="6">
        <v>221</v>
      </c>
      <c r="B223" s="6" t="s">
        <v>228</v>
      </c>
      <c r="C223" s="6" t="str">
        <f>"202309091606"</f>
        <v>202309091606</v>
      </c>
      <c r="D223" s="6" t="s">
        <v>229</v>
      </c>
      <c r="E223" s="7">
        <v>71.9</v>
      </c>
      <c r="F223" s="6"/>
    </row>
    <row r="224" s="3" customFormat="1" ht="27" customHeight="1" spans="1:6">
      <c r="A224" s="6">
        <v>222</v>
      </c>
      <c r="B224" s="6" t="s">
        <v>228</v>
      </c>
      <c r="C224" s="6" t="str">
        <f>"202309091003"</f>
        <v>202309091003</v>
      </c>
      <c r="D224" s="6" t="s">
        <v>230</v>
      </c>
      <c r="E224" s="7">
        <v>64.7</v>
      </c>
      <c r="F224" s="6"/>
    </row>
    <row r="225" s="3" customFormat="1" ht="27" customHeight="1" spans="1:6">
      <c r="A225" s="6">
        <v>223</v>
      </c>
      <c r="B225" s="6" t="s">
        <v>228</v>
      </c>
      <c r="C225" s="6" t="str">
        <f>"202309090926"</f>
        <v>202309090926</v>
      </c>
      <c r="D225" s="6" t="s">
        <v>231</v>
      </c>
      <c r="E225" s="7">
        <v>64.1</v>
      </c>
      <c r="F225" s="6"/>
    </row>
    <row r="226" s="3" customFormat="1" ht="27" customHeight="1" spans="1:6">
      <c r="A226" s="6">
        <v>224</v>
      </c>
      <c r="B226" s="6" t="s">
        <v>228</v>
      </c>
      <c r="C226" s="6" t="str">
        <f>"202309091107"</f>
        <v>202309091107</v>
      </c>
      <c r="D226" s="6" t="s">
        <v>232</v>
      </c>
      <c r="E226" s="7">
        <v>62.7</v>
      </c>
      <c r="F226" s="6"/>
    </row>
    <row r="227" s="3" customFormat="1" ht="27" customHeight="1" spans="1:6">
      <c r="A227" s="6">
        <v>225</v>
      </c>
      <c r="B227" s="6" t="s">
        <v>228</v>
      </c>
      <c r="C227" s="6" t="str">
        <f>"202309091715"</f>
        <v>202309091715</v>
      </c>
      <c r="D227" s="6" t="s">
        <v>233</v>
      </c>
      <c r="E227" s="7">
        <v>60.8</v>
      </c>
      <c r="F227" s="6"/>
    </row>
    <row r="228" s="3" customFormat="1" ht="27" customHeight="1" spans="1:6">
      <c r="A228" s="6">
        <v>226</v>
      </c>
      <c r="B228" s="6" t="s">
        <v>228</v>
      </c>
      <c r="C228" s="6" t="str">
        <f>"202309091129"</f>
        <v>202309091129</v>
      </c>
      <c r="D228" s="6" t="s">
        <v>234</v>
      </c>
      <c r="E228" s="7">
        <v>59.2</v>
      </c>
      <c r="F228" s="6"/>
    </row>
    <row r="229" s="3" customFormat="1" ht="27" customHeight="1" spans="1:6">
      <c r="A229" s="6">
        <v>227</v>
      </c>
      <c r="B229" s="6" t="s">
        <v>228</v>
      </c>
      <c r="C229" s="6" t="str">
        <f>"202309090924"</f>
        <v>202309090924</v>
      </c>
      <c r="D229" s="6" t="s">
        <v>235</v>
      </c>
      <c r="E229" s="7">
        <v>59.1</v>
      </c>
      <c r="F229" s="6"/>
    </row>
    <row r="230" s="3" customFormat="1" ht="27" customHeight="1" spans="1:6">
      <c r="A230" s="6">
        <v>228</v>
      </c>
      <c r="B230" s="6" t="s">
        <v>228</v>
      </c>
      <c r="C230" s="6" t="str">
        <f>"202309091729"</f>
        <v>202309091729</v>
      </c>
      <c r="D230" s="6" t="s">
        <v>236</v>
      </c>
      <c r="E230" s="7">
        <v>57.6</v>
      </c>
      <c r="F230" s="6"/>
    </row>
    <row r="231" s="3" customFormat="1" ht="27" customHeight="1" spans="1:6">
      <c r="A231" s="6">
        <v>229</v>
      </c>
      <c r="B231" s="6" t="s">
        <v>228</v>
      </c>
      <c r="C231" s="6" t="str">
        <f>"202309091901"</f>
        <v>202309091901</v>
      </c>
      <c r="D231" s="6" t="s">
        <v>237</v>
      </c>
      <c r="E231" s="7">
        <v>57.2</v>
      </c>
      <c r="F231" s="6"/>
    </row>
    <row r="232" s="3" customFormat="1" ht="27" customHeight="1" spans="1:6">
      <c r="A232" s="6">
        <v>230</v>
      </c>
      <c r="B232" s="6" t="s">
        <v>228</v>
      </c>
      <c r="C232" s="6" t="str">
        <f>"202309091714"</f>
        <v>202309091714</v>
      </c>
      <c r="D232" s="6" t="s">
        <v>238</v>
      </c>
      <c r="E232" s="7">
        <v>56.7</v>
      </c>
      <c r="F232" s="6"/>
    </row>
    <row r="233" s="3" customFormat="1" ht="27" customHeight="1" spans="1:6">
      <c r="A233" s="6">
        <v>231</v>
      </c>
      <c r="B233" s="6" t="s">
        <v>228</v>
      </c>
      <c r="C233" s="6" t="str">
        <f>"202309091528"</f>
        <v>202309091528</v>
      </c>
      <c r="D233" s="6" t="s">
        <v>239</v>
      </c>
      <c r="E233" s="7">
        <v>55.6</v>
      </c>
      <c r="F233" s="6"/>
    </row>
    <row r="234" s="3" customFormat="1" ht="27" customHeight="1" spans="1:6">
      <c r="A234" s="6">
        <v>232</v>
      </c>
      <c r="B234" s="6" t="s">
        <v>228</v>
      </c>
      <c r="C234" s="6" t="str">
        <f>"202309091210"</f>
        <v>202309091210</v>
      </c>
      <c r="D234" s="6" t="s">
        <v>240</v>
      </c>
      <c r="E234" s="7">
        <v>55.5</v>
      </c>
      <c r="F234" s="6"/>
    </row>
    <row r="235" s="3" customFormat="1" ht="27" customHeight="1" spans="1:6">
      <c r="A235" s="6">
        <v>233</v>
      </c>
      <c r="B235" s="6" t="s">
        <v>228</v>
      </c>
      <c r="C235" s="6" t="str">
        <f>"202309091727"</f>
        <v>202309091727</v>
      </c>
      <c r="D235" s="6" t="s">
        <v>241</v>
      </c>
      <c r="E235" s="7">
        <v>55.4</v>
      </c>
      <c r="F235" s="6"/>
    </row>
    <row r="236" s="3" customFormat="1" ht="27" customHeight="1" spans="1:6">
      <c r="A236" s="6">
        <v>234</v>
      </c>
      <c r="B236" s="6" t="s">
        <v>228</v>
      </c>
      <c r="C236" s="6" t="str">
        <f>"202309091410"</f>
        <v>202309091410</v>
      </c>
      <c r="D236" s="6" t="s">
        <v>242</v>
      </c>
      <c r="E236" s="7">
        <v>55.2</v>
      </c>
      <c r="F236" s="6"/>
    </row>
    <row r="237" s="3" customFormat="1" ht="27" customHeight="1" spans="1:6">
      <c r="A237" s="6">
        <v>235</v>
      </c>
      <c r="B237" s="6" t="s">
        <v>228</v>
      </c>
      <c r="C237" s="6" t="str">
        <f>"202309091622"</f>
        <v>202309091622</v>
      </c>
      <c r="D237" s="6" t="s">
        <v>243</v>
      </c>
      <c r="E237" s="7">
        <v>54.9</v>
      </c>
      <c r="F237" s="6"/>
    </row>
    <row r="238" s="3" customFormat="1" ht="27" customHeight="1" spans="1:6">
      <c r="A238" s="6">
        <v>236</v>
      </c>
      <c r="B238" s="6" t="s">
        <v>228</v>
      </c>
      <c r="C238" s="6" t="str">
        <f>"202309090901"</f>
        <v>202309090901</v>
      </c>
      <c r="D238" s="6" t="s">
        <v>244</v>
      </c>
      <c r="E238" s="7">
        <v>54.7</v>
      </c>
      <c r="F238" s="6"/>
    </row>
    <row r="239" s="3" customFormat="1" ht="27" customHeight="1" spans="1:6">
      <c r="A239" s="6">
        <v>237</v>
      </c>
      <c r="B239" s="6" t="s">
        <v>228</v>
      </c>
      <c r="C239" s="6" t="str">
        <f>"202309091417"</f>
        <v>202309091417</v>
      </c>
      <c r="D239" s="6" t="s">
        <v>245</v>
      </c>
      <c r="E239" s="7">
        <v>54.4</v>
      </c>
      <c r="F239" s="6"/>
    </row>
    <row r="240" s="3" customFormat="1" ht="27" customHeight="1" spans="1:6">
      <c r="A240" s="6">
        <v>238</v>
      </c>
      <c r="B240" s="6" t="s">
        <v>228</v>
      </c>
      <c r="C240" s="6" t="str">
        <f>"202309091327"</f>
        <v>202309091327</v>
      </c>
      <c r="D240" s="6" t="s">
        <v>246</v>
      </c>
      <c r="E240" s="7">
        <v>54.1</v>
      </c>
      <c r="F240" s="6"/>
    </row>
    <row r="241" s="3" customFormat="1" ht="27" customHeight="1" spans="1:6">
      <c r="A241" s="6">
        <v>239</v>
      </c>
      <c r="B241" s="6" t="s">
        <v>228</v>
      </c>
      <c r="C241" s="6" t="str">
        <f>"202309091706"</f>
        <v>202309091706</v>
      </c>
      <c r="D241" s="6" t="s">
        <v>247</v>
      </c>
      <c r="E241" s="7">
        <v>53.4</v>
      </c>
      <c r="F241" s="6"/>
    </row>
    <row r="242" s="3" customFormat="1" ht="27" customHeight="1" spans="1:6">
      <c r="A242" s="6">
        <v>240</v>
      </c>
      <c r="B242" s="6" t="s">
        <v>228</v>
      </c>
      <c r="C242" s="6" t="str">
        <f>"202309091125"</f>
        <v>202309091125</v>
      </c>
      <c r="D242" s="6" t="s">
        <v>248</v>
      </c>
      <c r="E242" s="7">
        <v>53.4</v>
      </c>
      <c r="F242" s="6"/>
    </row>
    <row r="243" s="3" customFormat="1" ht="27" customHeight="1" spans="1:6">
      <c r="A243" s="6">
        <v>241</v>
      </c>
      <c r="B243" s="6" t="s">
        <v>228</v>
      </c>
      <c r="C243" s="6" t="str">
        <f>"202309091812"</f>
        <v>202309091812</v>
      </c>
      <c r="D243" s="6" t="s">
        <v>249</v>
      </c>
      <c r="E243" s="7">
        <v>53</v>
      </c>
      <c r="F243" s="6"/>
    </row>
    <row r="244" s="3" customFormat="1" ht="27" customHeight="1" spans="1:6">
      <c r="A244" s="6">
        <v>242</v>
      </c>
      <c r="B244" s="6" t="s">
        <v>228</v>
      </c>
      <c r="C244" s="6" t="str">
        <f>"202309091317"</f>
        <v>202309091317</v>
      </c>
      <c r="D244" s="6" t="s">
        <v>250</v>
      </c>
      <c r="E244" s="7">
        <v>52.6</v>
      </c>
      <c r="F244" s="6"/>
    </row>
    <row r="245" s="3" customFormat="1" ht="27" customHeight="1" spans="1:6">
      <c r="A245" s="6">
        <v>243</v>
      </c>
      <c r="B245" s="6" t="s">
        <v>228</v>
      </c>
      <c r="C245" s="6" t="str">
        <f>"202309091408"</f>
        <v>202309091408</v>
      </c>
      <c r="D245" s="6" t="s">
        <v>251</v>
      </c>
      <c r="E245" s="7">
        <v>52.3</v>
      </c>
      <c r="F245" s="6"/>
    </row>
    <row r="246" s="3" customFormat="1" ht="27" customHeight="1" spans="1:6">
      <c r="A246" s="6">
        <v>244</v>
      </c>
      <c r="B246" s="6" t="s">
        <v>228</v>
      </c>
      <c r="C246" s="6" t="str">
        <f>"202309091716"</f>
        <v>202309091716</v>
      </c>
      <c r="D246" s="6" t="s">
        <v>252</v>
      </c>
      <c r="E246" s="7">
        <v>51.9</v>
      </c>
      <c r="F246" s="6"/>
    </row>
    <row r="247" s="3" customFormat="1" ht="27" customHeight="1" spans="1:6">
      <c r="A247" s="6">
        <v>245</v>
      </c>
      <c r="B247" s="6" t="s">
        <v>228</v>
      </c>
      <c r="C247" s="6" t="str">
        <f>"202309091208"</f>
        <v>202309091208</v>
      </c>
      <c r="D247" s="6" t="s">
        <v>253</v>
      </c>
      <c r="E247" s="7">
        <v>51.8</v>
      </c>
      <c r="F247" s="6"/>
    </row>
    <row r="248" s="3" customFormat="1" ht="27" customHeight="1" spans="1:6">
      <c r="A248" s="6">
        <v>246</v>
      </c>
      <c r="B248" s="6" t="s">
        <v>228</v>
      </c>
      <c r="C248" s="6" t="str">
        <f>"202309091726"</f>
        <v>202309091726</v>
      </c>
      <c r="D248" s="6" t="s">
        <v>254</v>
      </c>
      <c r="E248" s="7">
        <v>51.7</v>
      </c>
      <c r="F248" s="6"/>
    </row>
    <row r="249" s="3" customFormat="1" ht="27" customHeight="1" spans="1:6">
      <c r="A249" s="6">
        <v>247</v>
      </c>
      <c r="B249" s="6" t="s">
        <v>228</v>
      </c>
      <c r="C249" s="6" t="str">
        <f>"202309091629"</f>
        <v>202309091629</v>
      </c>
      <c r="D249" s="6" t="s">
        <v>255</v>
      </c>
      <c r="E249" s="7">
        <v>51.4</v>
      </c>
      <c r="F249" s="6"/>
    </row>
    <row r="250" s="3" customFormat="1" ht="27" customHeight="1" spans="1:6">
      <c r="A250" s="6">
        <v>248</v>
      </c>
      <c r="B250" s="6" t="s">
        <v>228</v>
      </c>
      <c r="C250" s="6" t="str">
        <f>"202309091516"</f>
        <v>202309091516</v>
      </c>
      <c r="D250" s="6" t="s">
        <v>256</v>
      </c>
      <c r="E250" s="7">
        <v>50.8</v>
      </c>
      <c r="F250" s="6"/>
    </row>
    <row r="251" s="3" customFormat="1" ht="27" customHeight="1" spans="1:6">
      <c r="A251" s="6">
        <v>249</v>
      </c>
      <c r="B251" s="6" t="s">
        <v>228</v>
      </c>
      <c r="C251" s="6" t="str">
        <f>"202309091030"</f>
        <v>202309091030</v>
      </c>
      <c r="D251" s="6" t="s">
        <v>257</v>
      </c>
      <c r="E251" s="7">
        <v>50.5</v>
      </c>
      <c r="F251" s="6"/>
    </row>
    <row r="252" s="3" customFormat="1" ht="27" customHeight="1" spans="1:6">
      <c r="A252" s="6">
        <v>250</v>
      </c>
      <c r="B252" s="6" t="s">
        <v>228</v>
      </c>
      <c r="C252" s="6" t="str">
        <f>"202309091213"</f>
        <v>202309091213</v>
      </c>
      <c r="D252" s="6" t="s">
        <v>258</v>
      </c>
      <c r="E252" s="7">
        <v>50.3</v>
      </c>
      <c r="F252" s="6"/>
    </row>
    <row r="253" s="3" customFormat="1" ht="27" customHeight="1" spans="1:6">
      <c r="A253" s="6">
        <v>251</v>
      </c>
      <c r="B253" s="6" t="s">
        <v>228</v>
      </c>
      <c r="C253" s="6" t="str">
        <f>"202309091610"</f>
        <v>202309091610</v>
      </c>
      <c r="D253" s="6" t="s">
        <v>259</v>
      </c>
      <c r="E253" s="7">
        <v>50.3</v>
      </c>
      <c r="F253" s="6"/>
    </row>
    <row r="254" s="3" customFormat="1" ht="27" customHeight="1" spans="1:6">
      <c r="A254" s="6">
        <v>252</v>
      </c>
      <c r="B254" s="6" t="s">
        <v>228</v>
      </c>
      <c r="C254" s="6" t="str">
        <f>"202309091701"</f>
        <v>202309091701</v>
      </c>
      <c r="D254" s="6" t="s">
        <v>260</v>
      </c>
      <c r="E254" s="7">
        <v>50.1</v>
      </c>
      <c r="F254" s="6"/>
    </row>
    <row r="255" s="3" customFormat="1" ht="27" customHeight="1" spans="1:6">
      <c r="A255" s="6">
        <v>253</v>
      </c>
      <c r="B255" s="6" t="s">
        <v>228</v>
      </c>
      <c r="C255" s="6" t="str">
        <f>"202309091824"</f>
        <v>202309091824</v>
      </c>
      <c r="D255" s="6" t="s">
        <v>261</v>
      </c>
      <c r="E255" s="7">
        <v>49.9</v>
      </c>
      <c r="F255" s="6"/>
    </row>
    <row r="256" s="3" customFormat="1" ht="27" customHeight="1" spans="1:6">
      <c r="A256" s="6">
        <v>254</v>
      </c>
      <c r="B256" s="6" t="s">
        <v>228</v>
      </c>
      <c r="C256" s="6" t="str">
        <f>"202309090918"</f>
        <v>202309090918</v>
      </c>
      <c r="D256" s="6" t="s">
        <v>262</v>
      </c>
      <c r="E256" s="7">
        <v>49.1</v>
      </c>
      <c r="F256" s="6"/>
    </row>
    <row r="257" s="3" customFormat="1" ht="27" customHeight="1" spans="1:6">
      <c r="A257" s="6">
        <v>255</v>
      </c>
      <c r="B257" s="6" t="s">
        <v>228</v>
      </c>
      <c r="C257" s="6" t="str">
        <f>"202309091022"</f>
        <v>202309091022</v>
      </c>
      <c r="D257" s="6" t="s">
        <v>263</v>
      </c>
      <c r="E257" s="7">
        <v>49</v>
      </c>
      <c r="F257" s="6"/>
    </row>
    <row r="258" s="3" customFormat="1" ht="27" customHeight="1" spans="1:6">
      <c r="A258" s="6">
        <v>256</v>
      </c>
      <c r="B258" s="6" t="s">
        <v>228</v>
      </c>
      <c r="C258" s="6" t="str">
        <f>"202309091221"</f>
        <v>202309091221</v>
      </c>
      <c r="D258" s="6" t="s">
        <v>264</v>
      </c>
      <c r="E258" s="7">
        <v>49</v>
      </c>
      <c r="F258" s="6"/>
    </row>
    <row r="259" s="3" customFormat="1" ht="27" customHeight="1" spans="1:6">
      <c r="A259" s="6">
        <v>257</v>
      </c>
      <c r="B259" s="6" t="s">
        <v>228</v>
      </c>
      <c r="C259" s="6" t="str">
        <f>"202309091703"</f>
        <v>202309091703</v>
      </c>
      <c r="D259" s="6" t="s">
        <v>265</v>
      </c>
      <c r="E259" s="7">
        <v>47.9</v>
      </c>
      <c r="F259" s="6"/>
    </row>
    <row r="260" s="3" customFormat="1" ht="27" customHeight="1" spans="1:6">
      <c r="A260" s="6">
        <v>258</v>
      </c>
      <c r="B260" s="6" t="s">
        <v>228</v>
      </c>
      <c r="C260" s="6" t="str">
        <f>"202309091212"</f>
        <v>202309091212</v>
      </c>
      <c r="D260" s="6" t="s">
        <v>266</v>
      </c>
      <c r="E260" s="7">
        <v>47.8</v>
      </c>
      <c r="F260" s="6"/>
    </row>
    <row r="261" s="3" customFormat="1" ht="27" customHeight="1" spans="1:6">
      <c r="A261" s="6">
        <v>259</v>
      </c>
      <c r="B261" s="6" t="s">
        <v>228</v>
      </c>
      <c r="C261" s="6" t="str">
        <f>"202309091411"</f>
        <v>202309091411</v>
      </c>
      <c r="D261" s="6" t="s">
        <v>267</v>
      </c>
      <c r="E261" s="7">
        <v>47.8</v>
      </c>
      <c r="F261" s="6"/>
    </row>
    <row r="262" s="3" customFormat="1" ht="27" customHeight="1" spans="1:6">
      <c r="A262" s="6">
        <v>260</v>
      </c>
      <c r="B262" s="6" t="s">
        <v>228</v>
      </c>
      <c r="C262" s="6" t="str">
        <f>"202309091004"</f>
        <v>202309091004</v>
      </c>
      <c r="D262" s="6" t="s">
        <v>268</v>
      </c>
      <c r="E262" s="7">
        <v>47.6</v>
      </c>
      <c r="F262" s="6"/>
    </row>
    <row r="263" s="3" customFormat="1" ht="27" customHeight="1" spans="1:6">
      <c r="A263" s="6">
        <v>261</v>
      </c>
      <c r="B263" s="6" t="s">
        <v>228</v>
      </c>
      <c r="C263" s="6" t="str">
        <f>"202309091225"</f>
        <v>202309091225</v>
      </c>
      <c r="D263" s="6" t="s">
        <v>269</v>
      </c>
      <c r="E263" s="7">
        <v>47.6</v>
      </c>
      <c r="F263" s="6"/>
    </row>
    <row r="264" s="3" customFormat="1" ht="27" customHeight="1" spans="1:6">
      <c r="A264" s="6">
        <v>262</v>
      </c>
      <c r="B264" s="6" t="s">
        <v>228</v>
      </c>
      <c r="C264" s="6" t="str">
        <f>"202309090922"</f>
        <v>202309090922</v>
      </c>
      <c r="D264" s="6" t="s">
        <v>270</v>
      </c>
      <c r="E264" s="7">
        <v>47.6</v>
      </c>
      <c r="F264" s="6"/>
    </row>
    <row r="265" s="3" customFormat="1" ht="27" customHeight="1" spans="1:6">
      <c r="A265" s="6">
        <v>263</v>
      </c>
      <c r="B265" s="6" t="s">
        <v>228</v>
      </c>
      <c r="C265" s="6" t="str">
        <f>"202309091216"</f>
        <v>202309091216</v>
      </c>
      <c r="D265" s="6" t="s">
        <v>271</v>
      </c>
      <c r="E265" s="7">
        <v>47.4</v>
      </c>
      <c r="F265" s="6"/>
    </row>
    <row r="266" s="3" customFormat="1" ht="27" customHeight="1" spans="1:6">
      <c r="A266" s="6">
        <v>264</v>
      </c>
      <c r="B266" s="6" t="s">
        <v>228</v>
      </c>
      <c r="C266" s="6" t="str">
        <f>"202309091722"</f>
        <v>202309091722</v>
      </c>
      <c r="D266" s="6" t="s">
        <v>272</v>
      </c>
      <c r="E266" s="7">
        <v>47.4</v>
      </c>
      <c r="F266" s="6"/>
    </row>
    <row r="267" s="3" customFormat="1" ht="27" customHeight="1" spans="1:6">
      <c r="A267" s="6">
        <v>265</v>
      </c>
      <c r="B267" s="6" t="s">
        <v>228</v>
      </c>
      <c r="C267" s="6" t="str">
        <f>"202309091209"</f>
        <v>202309091209</v>
      </c>
      <c r="D267" s="6" t="s">
        <v>273</v>
      </c>
      <c r="E267" s="7">
        <v>47.2</v>
      </c>
      <c r="F267" s="6"/>
    </row>
    <row r="268" s="3" customFormat="1" ht="27" customHeight="1" spans="1:6">
      <c r="A268" s="6">
        <v>266</v>
      </c>
      <c r="B268" s="6" t="s">
        <v>228</v>
      </c>
      <c r="C268" s="6" t="str">
        <f>"202309091420"</f>
        <v>202309091420</v>
      </c>
      <c r="D268" s="6" t="s">
        <v>274</v>
      </c>
      <c r="E268" s="7">
        <v>46.7</v>
      </c>
      <c r="F268" s="6"/>
    </row>
    <row r="269" s="3" customFormat="1" ht="27" customHeight="1" spans="1:6">
      <c r="A269" s="6">
        <v>267</v>
      </c>
      <c r="B269" s="6" t="s">
        <v>228</v>
      </c>
      <c r="C269" s="6" t="str">
        <f>"202309090927"</f>
        <v>202309090927</v>
      </c>
      <c r="D269" s="6" t="s">
        <v>275</v>
      </c>
      <c r="E269" s="7">
        <v>46.6</v>
      </c>
      <c r="F269" s="6"/>
    </row>
    <row r="270" s="3" customFormat="1" ht="27" customHeight="1" spans="1:6">
      <c r="A270" s="6">
        <v>268</v>
      </c>
      <c r="B270" s="6" t="s">
        <v>228</v>
      </c>
      <c r="C270" s="6" t="str">
        <f>"202309091424"</f>
        <v>202309091424</v>
      </c>
      <c r="D270" s="6" t="s">
        <v>276</v>
      </c>
      <c r="E270" s="7">
        <v>46.1</v>
      </c>
      <c r="F270" s="6"/>
    </row>
    <row r="271" s="3" customFormat="1" ht="27" customHeight="1" spans="1:6">
      <c r="A271" s="6">
        <v>269</v>
      </c>
      <c r="B271" s="6" t="s">
        <v>228</v>
      </c>
      <c r="C271" s="6" t="str">
        <f>"202309091614"</f>
        <v>202309091614</v>
      </c>
      <c r="D271" s="6" t="s">
        <v>277</v>
      </c>
      <c r="E271" s="7">
        <v>46</v>
      </c>
      <c r="F271" s="6"/>
    </row>
    <row r="272" s="3" customFormat="1" ht="27" customHeight="1" spans="1:6">
      <c r="A272" s="6">
        <v>270</v>
      </c>
      <c r="B272" s="6" t="s">
        <v>228</v>
      </c>
      <c r="C272" s="6" t="str">
        <f>"202309091515"</f>
        <v>202309091515</v>
      </c>
      <c r="D272" s="6" t="s">
        <v>278</v>
      </c>
      <c r="E272" s="7">
        <v>45.2</v>
      </c>
      <c r="F272" s="6"/>
    </row>
    <row r="273" s="3" customFormat="1" ht="27" customHeight="1" spans="1:6">
      <c r="A273" s="6">
        <v>271</v>
      </c>
      <c r="B273" s="6" t="s">
        <v>228</v>
      </c>
      <c r="C273" s="6" t="str">
        <f>"202309091105"</f>
        <v>202309091105</v>
      </c>
      <c r="D273" s="6" t="s">
        <v>279</v>
      </c>
      <c r="E273" s="7">
        <v>45.2</v>
      </c>
      <c r="F273" s="6"/>
    </row>
    <row r="274" s="3" customFormat="1" ht="27" customHeight="1" spans="1:6">
      <c r="A274" s="6">
        <v>272</v>
      </c>
      <c r="B274" s="6" t="s">
        <v>228</v>
      </c>
      <c r="C274" s="6" t="str">
        <f>"202309090923"</f>
        <v>202309090923</v>
      </c>
      <c r="D274" s="6" t="s">
        <v>280</v>
      </c>
      <c r="E274" s="7">
        <v>45.2</v>
      </c>
      <c r="F274" s="6"/>
    </row>
    <row r="275" s="3" customFormat="1" ht="27" customHeight="1" spans="1:6">
      <c r="A275" s="6">
        <v>273</v>
      </c>
      <c r="B275" s="6" t="s">
        <v>228</v>
      </c>
      <c r="C275" s="6" t="str">
        <f>"202309091702"</f>
        <v>202309091702</v>
      </c>
      <c r="D275" s="6" t="s">
        <v>281</v>
      </c>
      <c r="E275" s="7">
        <v>45.1</v>
      </c>
      <c r="F275" s="6"/>
    </row>
    <row r="276" s="3" customFormat="1" ht="27" customHeight="1" spans="1:6">
      <c r="A276" s="6">
        <v>274</v>
      </c>
      <c r="B276" s="6" t="s">
        <v>228</v>
      </c>
      <c r="C276" s="6" t="str">
        <f>"202309091416"</f>
        <v>202309091416</v>
      </c>
      <c r="D276" s="6" t="s">
        <v>282</v>
      </c>
      <c r="E276" s="7">
        <v>45</v>
      </c>
      <c r="F276" s="6"/>
    </row>
    <row r="277" s="3" customFormat="1" ht="27" customHeight="1" spans="1:6">
      <c r="A277" s="6">
        <v>275</v>
      </c>
      <c r="B277" s="6" t="s">
        <v>228</v>
      </c>
      <c r="C277" s="6" t="str">
        <f>"202309091502"</f>
        <v>202309091502</v>
      </c>
      <c r="D277" s="6" t="s">
        <v>283</v>
      </c>
      <c r="E277" s="7">
        <v>44.9</v>
      </c>
      <c r="F277" s="6"/>
    </row>
    <row r="278" s="3" customFormat="1" ht="27" customHeight="1" spans="1:6">
      <c r="A278" s="6">
        <v>276</v>
      </c>
      <c r="B278" s="6" t="s">
        <v>228</v>
      </c>
      <c r="C278" s="6" t="str">
        <f>"202309091024"</f>
        <v>202309091024</v>
      </c>
      <c r="D278" s="6" t="s">
        <v>284</v>
      </c>
      <c r="E278" s="7">
        <v>44.8</v>
      </c>
      <c r="F278" s="6"/>
    </row>
    <row r="279" s="3" customFormat="1" ht="27" customHeight="1" spans="1:6">
      <c r="A279" s="6">
        <v>277</v>
      </c>
      <c r="B279" s="6" t="s">
        <v>228</v>
      </c>
      <c r="C279" s="6" t="str">
        <f>"202309091110"</f>
        <v>202309091110</v>
      </c>
      <c r="D279" s="6" t="s">
        <v>285</v>
      </c>
      <c r="E279" s="7">
        <v>44.6</v>
      </c>
      <c r="F279" s="6"/>
    </row>
    <row r="280" s="3" customFormat="1" ht="27" customHeight="1" spans="1:6">
      <c r="A280" s="6">
        <v>278</v>
      </c>
      <c r="B280" s="6" t="s">
        <v>228</v>
      </c>
      <c r="C280" s="6" t="str">
        <f>"202309091202"</f>
        <v>202309091202</v>
      </c>
      <c r="D280" s="6" t="s">
        <v>286</v>
      </c>
      <c r="E280" s="7">
        <v>44.3</v>
      </c>
      <c r="F280" s="6"/>
    </row>
    <row r="281" s="3" customFormat="1" ht="27" customHeight="1" spans="1:6">
      <c r="A281" s="6">
        <v>279</v>
      </c>
      <c r="B281" s="6" t="s">
        <v>228</v>
      </c>
      <c r="C281" s="6" t="str">
        <f>"202309091023"</f>
        <v>202309091023</v>
      </c>
      <c r="D281" s="6" t="s">
        <v>287</v>
      </c>
      <c r="E281" s="7">
        <v>44.3</v>
      </c>
      <c r="F281" s="6"/>
    </row>
    <row r="282" s="3" customFormat="1" ht="27" customHeight="1" spans="1:6">
      <c r="A282" s="6">
        <v>280</v>
      </c>
      <c r="B282" s="6" t="s">
        <v>228</v>
      </c>
      <c r="C282" s="6" t="str">
        <f>"202309091122"</f>
        <v>202309091122</v>
      </c>
      <c r="D282" s="6" t="s">
        <v>288</v>
      </c>
      <c r="E282" s="7">
        <v>44.1</v>
      </c>
      <c r="F282" s="6"/>
    </row>
    <row r="283" s="3" customFormat="1" ht="27" customHeight="1" spans="1:6">
      <c r="A283" s="6">
        <v>281</v>
      </c>
      <c r="B283" s="6" t="s">
        <v>228</v>
      </c>
      <c r="C283" s="6" t="str">
        <f>"202309091127"</f>
        <v>202309091127</v>
      </c>
      <c r="D283" s="6" t="s">
        <v>289</v>
      </c>
      <c r="E283" s="7">
        <v>42.9</v>
      </c>
      <c r="F283" s="6"/>
    </row>
    <row r="284" s="3" customFormat="1" ht="27" customHeight="1" spans="1:6">
      <c r="A284" s="6">
        <v>282</v>
      </c>
      <c r="B284" s="6" t="s">
        <v>228</v>
      </c>
      <c r="C284" s="6" t="str">
        <f>"202309091908"</f>
        <v>202309091908</v>
      </c>
      <c r="D284" s="6" t="s">
        <v>290</v>
      </c>
      <c r="E284" s="7">
        <v>42.5</v>
      </c>
      <c r="F284" s="6"/>
    </row>
    <row r="285" s="3" customFormat="1" ht="27" customHeight="1" spans="1:6">
      <c r="A285" s="6">
        <v>283</v>
      </c>
      <c r="B285" s="6" t="s">
        <v>228</v>
      </c>
      <c r="C285" s="6" t="str">
        <f>"202309091522"</f>
        <v>202309091522</v>
      </c>
      <c r="D285" s="6" t="s">
        <v>291</v>
      </c>
      <c r="E285" s="7">
        <v>42.3</v>
      </c>
      <c r="F285" s="6"/>
    </row>
    <row r="286" s="3" customFormat="1" ht="27" customHeight="1" spans="1:6">
      <c r="A286" s="6">
        <v>284</v>
      </c>
      <c r="B286" s="6" t="s">
        <v>228</v>
      </c>
      <c r="C286" s="6" t="str">
        <f>"202309091112"</f>
        <v>202309091112</v>
      </c>
      <c r="D286" s="6" t="s">
        <v>292</v>
      </c>
      <c r="E286" s="7">
        <v>41.9</v>
      </c>
      <c r="F286" s="6"/>
    </row>
    <row r="287" s="3" customFormat="1" ht="27" customHeight="1" spans="1:6">
      <c r="A287" s="6">
        <v>285</v>
      </c>
      <c r="B287" s="6" t="s">
        <v>228</v>
      </c>
      <c r="C287" s="6" t="str">
        <f>"202309091613"</f>
        <v>202309091613</v>
      </c>
      <c r="D287" s="6" t="s">
        <v>293</v>
      </c>
      <c r="E287" s="7">
        <v>41.8</v>
      </c>
      <c r="F287" s="6"/>
    </row>
    <row r="288" s="3" customFormat="1" ht="27" customHeight="1" spans="1:6">
      <c r="A288" s="6">
        <v>286</v>
      </c>
      <c r="B288" s="6" t="s">
        <v>228</v>
      </c>
      <c r="C288" s="6" t="str">
        <f>"202309091530"</f>
        <v>202309091530</v>
      </c>
      <c r="D288" s="6" t="s">
        <v>294</v>
      </c>
      <c r="E288" s="7">
        <v>41.8</v>
      </c>
      <c r="F288" s="6"/>
    </row>
    <row r="289" s="3" customFormat="1" ht="27" customHeight="1" spans="1:6">
      <c r="A289" s="6">
        <v>287</v>
      </c>
      <c r="B289" s="6" t="s">
        <v>228</v>
      </c>
      <c r="C289" s="6" t="str">
        <f>"202309091907"</f>
        <v>202309091907</v>
      </c>
      <c r="D289" s="6" t="s">
        <v>295</v>
      </c>
      <c r="E289" s="7">
        <v>41.5</v>
      </c>
      <c r="F289" s="6"/>
    </row>
    <row r="290" s="3" customFormat="1" ht="27" customHeight="1" spans="1:6">
      <c r="A290" s="6">
        <v>288</v>
      </c>
      <c r="B290" s="6" t="s">
        <v>228</v>
      </c>
      <c r="C290" s="6" t="str">
        <f>"202309091801"</f>
        <v>202309091801</v>
      </c>
      <c r="D290" s="6" t="s">
        <v>296</v>
      </c>
      <c r="E290" s="7">
        <v>41.1</v>
      </c>
      <c r="F290" s="6"/>
    </row>
    <row r="291" s="3" customFormat="1" ht="27" customHeight="1" spans="1:6">
      <c r="A291" s="6">
        <v>289</v>
      </c>
      <c r="B291" s="6" t="s">
        <v>228</v>
      </c>
      <c r="C291" s="6" t="str">
        <f>"202309091002"</f>
        <v>202309091002</v>
      </c>
      <c r="D291" s="6" t="s">
        <v>297</v>
      </c>
      <c r="E291" s="7">
        <v>41</v>
      </c>
      <c r="F291" s="6"/>
    </row>
    <row r="292" s="3" customFormat="1" ht="27" customHeight="1" spans="1:6">
      <c r="A292" s="6">
        <v>290</v>
      </c>
      <c r="B292" s="6" t="s">
        <v>228</v>
      </c>
      <c r="C292" s="6" t="str">
        <f>"202309091419"</f>
        <v>202309091419</v>
      </c>
      <c r="D292" s="6" t="s">
        <v>298</v>
      </c>
      <c r="E292" s="7">
        <v>40.8</v>
      </c>
      <c r="F292" s="6"/>
    </row>
    <row r="293" s="3" customFormat="1" ht="27" customHeight="1" spans="1:6">
      <c r="A293" s="6">
        <v>291</v>
      </c>
      <c r="B293" s="6" t="s">
        <v>228</v>
      </c>
      <c r="C293" s="6" t="str">
        <f>"202309091513"</f>
        <v>202309091513</v>
      </c>
      <c r="D293" s="6" t="s">
        <v>299</v>
      </c>
      <c r="E293" s="7">
        <v>40.6</v>
      </c>
      <c r="F293" s="6"/>
    </row>
    <row r="294" s="3" customFormat="1" ht="27" customHeight="1" spans="1:6">
      <c r="A294" s="6">
        <v>292</v>
      </c>
      <c r="B294" s="6" t="s">
        <v>228</v>
      </c>
      <c r="C294" s="6" t="str">
        <f>"202309091508"</f>
        <v>202309091508</v>
      </c>
      <c r="D294" s="6" t="s">
        <v>300</v>
      </c>
      <c r="E294" s="7">
        <v>40.1</v>
      </c>
      <c r="F294" s="6"/>
    </row>
    <row r="295" s="3" customFormat="1" ht="27" customHeight="1" spans="1:6">
      <c r="A295" s="6">
        <v>293</v>
      </c>
      <c r="B295" s="6" t="s">
        <v>228</v>
      </c>
      <c r="C295" s="6" t="str">
        <f>"202309091028"</f>
        <v>202309091028</v>
      </c>
      <c r="D295" s="6" t="s">
        <v>301</v>
      </c>
      <c r="E295" s="7">
        <v>39</v>
      </c>
      <c r="F295" s="6"/>
    </row>
    <row r="296" s="3" customFormat="1" ht="27" customHeight="1" spans="1:6">
      <c r="A296" s="6">
        <v>294</v>
      </c>
      <c r="B296" s="6" t="s">
        <v>228</v>
      </c>
      <c r="C296" s="6" t="str">
        <f>"202309091719"</f>
        <v>202309091719</v>
      </c>
      <c r="D296" s="6" t="s">
        <v>302</v>
      </c>
      <c r="E296" s="7">
        <v>38.7</v>
      </c>
      <c r="F296" s="6"/>
    </row>
    <row r="297" s="3" customFormat="1" ht="27" customHeight="1" spans="1:6">
      <c r="A297" s="6">
        <v>295</v>
      </c>
      <c r="B297" s="6" t="s">
        <v>228</v>
      </c>
      <c r="C297" s="6" t="str">
        <f>"202309091624"</f>
        <v>202309091624</v>
      </c>
      <c r="D297" s="6" t="s">
        <v>303</v>
      </c>
      <c r="E297" s="7">
        <v>38.5</v>
      </c>
      <c r="F297" s="6"/>
    </row>
    <row r="298" s="3" customFormat="1" ht="27" customHeight="1" spans="1:6">
      <c r="A298" s="6">
        <v>296</v>
      </c>
      <c r="B298" s="6" t="s">
        <v>228</v>
      </c>
      <c r="C298" s="6" t="str">
        <f>"202309091215"</f>
        <v>202309091215</v>
      </c>
      <c r="D298" s="6" t="s">
        <v>304</v>
      </c>
      <c r="E298" s="7">
        <v>38.4</v>
      </c>
      <c r="F298" s="6"/>
    </row>
    <row r="299" s="3" customFormat="1" ht="27" customHeight="1" spans="1:6">
      <c r="A299" s="6">
        <v>297</v>
      </c>
      <c r="B299" s="6" t="s">
        <v>228</v>
      </c>
      <c r="C299" s="6" t="str">
        <f>"202309091412"</f>
        <v>202309091412</v>
      </c>
      <c r="D299" s="6" t="s">
        <v>305</v>
      </c>
      <c r="E299" s="7">
        <v>38.3</v>
      </c>
      <c r="F299" s="6"/>
    </row>
    <row r="300" s="3" customFormat="1" ht="27" customHeight="1" spans="1:6">
      <c r="A300" s="6">
        <v>298</v>
      </c>
      <c r="B300" s="6" t="s">
        <v>228</v>
      </c>
      <c r="C300" s="6" t="str">
        <f>"202309091728"</f>
        <v>202309091728</v>
      </c>
      <c r="D300" s="6" t="s">
        <v>306</v>
      </c>
      <c r="E300" s="7">
        <v>38</v>
      </c>
      <c r="F300" s="6"/>
    </row>
    <row r="301" s="3" customFormat="1" ht="27" customHeight="1" spans="1:6">
      <c r="A301" s="6">
        <v>299</v>
      </c>
      <c r="B301" s="6" t="s">
        <v>228</v>
      </c>
      <c r="C301" s="6" t="str">
        <f>"202309091018"</f>
        <v>202309091018</v>
      </c>
      <c r="D301" s="6" t="s">
        <v>307</v>
      </c>
      <c r="E301" s="7">
        <v>37.9</v>
      </c>
      <c r="F301" s="6"/>
    </row>
    <row r="302" s="3" customFormat="1" ht="27" customHeight="1" spans="1:6">
      <c r="A302" s="6">
        <v>300</v>
      </c>
      <c r="B302" s="6" t="s">
        <v>228</v>
      </c>
      <c r="C302" s="6" t="str">
        <f>"202309091427"</f>
        <v>202309091427</v>
      </c>
      <c r="D302" s="6" t="s">
        <v>308</v>
      </c>
      <c r="E302" s="7">
        <v>37.8</v>
      </c>
      <c r="F302" s="6"/>
    </row>
    <row r="303" s="3" customFormat="1" ht="27" customHeight="1" spans="1:6">
      <c r="A303" s="6">
        <v>301</v>
      </c>
      <c r="B303" s="6" t="s">
        <v>228</v>
      </c>
      <c r="C303" s="6" t="str">
        <f>"202309091823"</f>
        <v>202309091823</v>
      </c>
      <c r="D303" s="6" t="s">
        <v>309</v>
      </c>
      <c r="E303" s="7">
        <v>36.9</v>
      </c>
      <c r="F303" s="6"/>
    </row>
    <row r="304" s="3" customFormat="1" ht="27" customHeight="1" spans="1:6">
      <c r="A304" s="6">
        <v>302</v>
      </c>
      <c r="B304" s="6" t="s">
        <v>228</v>
      </c>
      <c r="C304" s="6" t="str">
        <f>"202309091707"</f>
        <v>202309091707</v>
      </c>
      <c r="D304" s="6" t="s">
        <v>94</v>
      </c>
      <c r="E304" s="7">
        <v>36.5</v>
      </c>
      <c r="F304" s="6"/>
    </row>
    <row r="305" s="3" customFormat="1" ht="27" customHeight="1" spans="1:6">
      <c r="A305" s="6">
        <v>303</v>
      </c>
      <c r="B305" s="6" t="s">
        <v>228</v>
      </c>
      <c r="C305" s="6" t="str">
        <f>"202309091509"</f>
        <v>202309091509</v>
      </c>
      <c r="D305" s="6" t="s">
        <v>310</v>
      </c>
      <c r="E305" s="7">
        <v>36.2</v>
      </c>
      <c r="F305" s="6"/>
    </row>
    <row r="306" s="3" customFormat="1" ht="27" customHeight="1" spans="1:6">
      <c r="A306" s="6">
        <v>304</v>
      </c>
      <c r="B306" s="6" t="s">
        <v>228</v>
      </c>
      <c r="C306" s="6" t="str">
        <f>"202309091102"</f>
        <v>202309091102</v>
      </c>
      <c r="D306" s="6" t="s">
        <v>311</v>
      </c>
      <c r="E306" s="7">
        <v>36</v>
      </c>
      <c r="F306" s="6"/>
    </row>
    <row r="307" s="3" customFormat="1" ht="27" customHeight="1" spans="1:6">
      <c r="A307" s="6">
        <v>305</v>
      </c>
      <c r="B307" s="6" t="s">
        <v>228</v>
      </c>
      <c r="C307" s="6" t="str">
        <f>"202309091320"</f>
        <v>202309091320</v>
      </c>
      <c r="D307" s="6" t="s">
        <v>312</v>
      </c>
      <c r="E307" s="7">
        <v>34.7</v>
      </c>
      <c r="F307" s="6"/>
    </row>
    <row r="308" s="3" customFormat="1" ht="27" customHeight="1" spans="1:6">
      <c r="A308" s="6">
        <v>306</v>
      </c>
      <c r="B308" s="6" t="s">
        <v>228</v>
      </c>
      <c r="C308" s="6" t="str">
        <f>"202309091619"</f>
        <v>202309091619</v>
      </c>
      <c r="D308" s="6" t="s">
        <v>313</v>
      </c>
      <c r="E308" s="7">
        <v>34.5</v>
      </c>
      <c r="F308" s="6"/>
    </row>
    <row r="309" s="3" customFormat="1" ht="27" customHeight="1" spans="1:6">
      <c r="A309" s="6">
        <v>307</v>
      </c>
      <c r="B309" s="6" t="s">
        <v>228</v>
      </c>
      <c r="C309" s="6" t="str">
        <f>"202309091011"</f>
        <v>202309091011</v>
      </c>
      <c r="D309" s="6" t="s">
        <v>314</v>
      </c>
      <c r="E309" s="7">
        <v>33.8</v>
      </c>
      <c r="F309" s="6"/>
    </row>
    <row r="310" s="3" customFormat="1" ht="27" customHeight="1" spans="1:6">
      <c r="A310" s="6">
        <v>308</v>
      </c>
      <c r="B310" s="6" t="s">
        <v>228</v>
      </c>
      <c r="C310" s="6" t="str">
        <f>"202309091318"</f>
        <v>202309091318</v>
      </c>
      <c r="D310" s="6" t="s">
        <v>315</v>
      </c>
      <c r="E310" s="7">
        <v>33.7</v>
      </c>
      <c r="F310" s="6"/>
    </row>
    <row r="311" s="3" customFormat="1" ht="27" customHeight="1" spans="1:6">
      <c r="A311" s="6">
        <v>309</v>
      </c>
      <c r="B311" s="6" t="s">
        <v>228</v>
      </c>
      <c r="C311" s="6" t="str">
        <f>"202309091019"</f>
        <v>202309091019</v>
      </c>
      <c r="D311" s="6" t="s">
        <v>316</v>
      </c>
      <c r="E311" s="7">
        <v>32.4</v>
      </c>
      <c r="F311" s="6"/>
    </row>
    <row r="312" s="3" customFormat="1" ht="27" customHeight="1" spans="1:6">
      <c r="A312" s="6">
        <v>310</v>
      </c>
      <c r="B312" s="6" t="s">
        <v>228</v>
      </c>
      <c r="C312" s="6" t="str">
        <f>"202309091803"</f>
        <v>202309091803</v>
      </c>
      <c r="D312" s="6" t="s">
        <v>317</v>
      </c>
      <c r="E312" s="7">
        <v>31.8</v>
      </c>
      <c r="F312" s="6"/>
    </row>
    <row r="313" s="3" customFormat="1" ht="27" customHeight="1" spans="1:6">
      <c r="A313" s="6">
        <v>311</v>
      </c>
      <c r="B313" s="6" t="s">
        <v>228</v>
      </c>
      <c r="C313" s="6" t="str">
        <f>"202309091809"</f>
        <v>202309091809</v>
      </c>
      <c r="D313" s="6" t="s">
        <v>318</v>
      </c>
      <c r="E313" s="7">
        <v>30</v>
      </c>
      <c r="F313" s="6"/>
    </row>
    <row r="314" s="3" customFormat="1" ht="27" customHeight="1" spans="1:6">
      <c r="A314" s="6">
        <v>312</v>
      </c>
      <c r="B314" s="6" t="s">
        <v>228</v>
      </c>
      <c r="C314" s="6" t="str">
        <f>"202309091224"</f>
        <v>202309091224</v>
      </c>
      <c r="D314" s="6" t="s">
        <v>319</v>
      </c>
      <c r="E314" s="7">
        <v>29.9</v>
      </c>
      <c r="F314" s="6"/>
    </row>
    <row r="315" s="3" customFormat="1" ht="27" customHeight="1" spans="1:6">
      <c r="A315" s="6">
        <v>313</v>
      </c>
      <c r="B315" s="6" t="s">
        <v>228</v>
      </c>
      <c r="C315" s="6" t="str">
        <f>"202309091504"</f>
        <v>202309091504</v>
      </c>
      <c r="D315" s="6" t="s">
        <v>320</v>
      </c>
      <c r="E315" s="7">
        <v>28.9</v>
      </c>
      <c r="F315" s="6"/>
    </row>
    <row r="316" s="3" customFormat="1" ht="27" customHeight="1" spans="1:6">
      <c r="A316" s="6">
        <v>314</v>
      </c>
      <c r="B316" s="6" t="s">
        <v>228</v>
      </c>
      <c r="C316" s="6" t="str">
        <f>"202309091304"</f>
        <v>202309091304</v>
      </c>
      <c r="D316" s="6" t="s">
        <v>321</v>
      </c>
      <c r="E316" s="7">
        <v>28.1</v>
      </c>
      <c r="F316" s="6"/>
    </row>
    <row r="317" s="3" customFormat="1" ht="27" customHeight="1" spans="1:6">
      <c r="A317" s="6">
        <v>315</v>
      </c>
      <c r="B317" s="6" t="s">
        <v>228</v>
      </c>
      <c r="C317" s="6" t="str">
        <f>"202309091630"</f>
        <v>202309091630</v>
      </c>
      <c r="D317" s="6" t="s">
        <v>322</v>
      </c>
      <c r="E317" s="7">
        <v>25.6</v>
      </c>
      <c r="F317" s="6"/>
    </row>
    <row r="318" s="3" customFormat="1" ht="27" customHeight="1" spans="1:6">
      <c r="A318" s="6">
        <v>316</v>
      </c>
      <c r="B318" s="6" t="s">
        <v>228</v>
      </c>
      <c r="C318" s="6" t="str">
        <f>"202309091207"</f>
        <v>202309091207</v>
      </c>
      <c r="D318" s="6" t="s">
        <v>323</v>
      </c>
      <c r="E318" s="7">
        <v>0</v>
      </c>
      <c r="F318" s="6" t="s">
        <v>91</v>
      </c>
    </row>
    <row r="319" s="3" customFormat="1" ht="27" customHeight="1" spans="1:6">
      <c r="A319" s="6">
        <v>317</v>
      </c>
      <c r="B319" s="6" t="s">
        <v>228</v>
      </c>
      <c r="C319" s="6" t="str">
        <f>"202309091603"</f>
        <v>202309091603</v>
      </c>
      <c r="D319" s="6" t="s">
        <v>324</v>
      </c>
      <c r="E319" s="7">
        <v>0</v>
      </c>
      <c r="F319" s="6" t="s">
        <v>91</v>
      </c>
    </row>
    <row r="320" s="3" customFormat="1" ht="27" customHeight="1" spans="1:6">
      <c r="A320" s="6">
        <v>318</v>
      </c>
      <c r="B320" s="6" t="s">
        <v>228</v>
      </c>
      <c r="C320" s="6" t="str">
        <f>"202309091527"</f>
        <v>202309091527</v>
      </c>
      <c r="D320" s="6" t="s">
        <v>325</v>
      </c>
      <c r="E320" s="7">
        <v>0</v>
      </c>
      <c r="F320" s="6" t="s">
        <v>91</v>
      </c>
    </row>
    <row r="321" s="3" customFormat="1" ht="27" customHeight="1" spans="1:6">
      <c r="A321" s="6">
        <v>319</v>
      </c>
      <c r="B321" s="6" t="s">
        <v>228</v>
      </c>
      <c r="C321" s="6" t="str">
        <f>"202309091905"</f>
        <v>202309091905</v>
      </c>
      <c r="D321" s="6" t="s">
        <v>326</v>
      </c>
      <c r="E321" s="7">
        <v>0</v>
      </c>
      <c r="F321" s="6" t="s">
        <v>91</v>
      </c>
    </row>
    <row r="322" s="3" customFormat="1" ht="27" customHeight="1" spans="1:6">
      <c r="A322" s="6">
        <v>320</v>
      </c>
      <c r="B322" s="6" t="s">
        <v>228</v>
      </c>
      <c r="C322" s="6" t="str">
        <f>"202309091315"</f>
        <v>202309091315</v>
      </c>
      <c r="D322" s="6" t="s">
        <v>327</v>
      </c>
      <c r="E322" s="7">
        <v>0</v>
      </c>
      <c r="F322" s="6" t="s">
        <v>91</v>
      </c>
    </row>
    <row r="323" s="3" customFormat="1" ht="27" customHeight="1" spans="1:6">
      <c r="A323" s="6">
        <v>321</v>
      </c>
      <c r="B323" s="6" t="s">
        <v>228</v>
      </c>
      <c r="C323" s="6" t="str">
        <f>"202309091904"</f>
        <v>202309091904</v>
      </c>
      <c r="D323" s="6" t="s">
        <v>328</v>
      </c>
      <c r="E323" s="7">
        <v>0</v>
      </c>
      <c r="F323" s="6" t="s">
        <v>91</v>
      </c>
    </row>
    <row r="324" s="3" customFormat="1" ht="27" customHeight="1" spans="1:6">
      <c r="A324" s="6">
        <v>322</v>
      </c>
      <c r="B324" s="6" t="s">
        <v>228</v>
      </c>
      <c r="C324" s="6" t="str">
        <f>"202309091820"</f>
        <v>202309091820</v>
      </c>
      <c r="D324" s="6" t="s">
        <v>329</v>
      </c>
      <c r="E324" s="7">
        <v>0</v>
      </c>
      <c r="F324" s="6" t="s">
        <v>91</v>
      </c>
    </row>
    <row r="325" s="3" customFormat="1" ht="27" customHeight="1" spans="1:6">
      <c r="A325" s="6">
        <v>323</v>
      </c>
      <c r="B325" s="6" t="s">
        <v>228</v>
      </c>
      <c r="C325" s="6" t="str">
        <f>"202309091818"</f>
        <v>202309091818</v>
      </c>
      <c r="D325" s="6" t="s">
        <v>330</v>
      </c>
      <c r="E325" s="7">
        <v>0</v>
      </c>
      <c r="F325" s="6" t="s">
        <v>91</v>
      </c>
    </row>
    <row r="326" s="3" customFormat="1" ht="27" customHeight="1" spans="1:6">
      <c r="A326" s="6">
        <v>324</v>
      </c>
      <c r="B326" s="6" t="s">
        <v>228</v>
      </c>
      <c r="C326" s="6" t="str">
        <f>"202309091104"</f>
        <v>202309091104</v>
      </c>
      <c r="D326" s="6" t="s">
        <v>331</v>
      </c>
      <c r="E326" s="7">
        <v>0</v>
      </c>
      <c r="F326" s="6" t="s">
        <v>91</v>
      </c>
    </row>
    <row r="327" s="3" customFormat="1" ht="27" customHeight="1" spans="1:6">
      <c r="A327" s="6">
        <v>325</v>
      </c>
      <c r="B327" s="6" t="s">
        <v>228</v>
      </c>
      <c r="C327" s="6" t="str">
        <f>"202309090915"</f>
        <v>202309090915</v>
      </c>
      <c r="D327" s="6" t="s">
        <v>332</v>
      </c>
      <c r="E327" s="7">
        <v>0</v>
      </c>
      <c r="F327" s="6" t="s">
        <v>91</v>
      </c>
    </row>
    <row r="328" s="3" customFormat="1" ht="27" customHeight="1" spans="1:6">
      <c r="A328" s="6">
        <v>326</v>
      </c>
      <c r="B328" s="6" t="s">
        <v>228</v>
      </c>
      <c r="C328" s="6" t="str">
        <f>"202309091829"</f>
        <v>202309091829</v>
      </c>
      <c r="D328" s="6" t="s">
        <v>333</v>
      </c>
      <c r="E328" s="7">
        <v>0</v>
      </c>
      <c r="F328" s="6" t="s">
        <v>91</v>
      </c>
    </row>
    <row r="329" s="3" customFormat="1" ht="27" customHeight="1" spans="1:6">
      <c r="A329" s="6">
        <v>327</v>
      </c>
      <c r="B329" s="6" t="s">
        <v>228</v>
      </c>
      <c r="C329" s="6" t="str">
        <f>"202309091505"</f>
        <v>202309091505</v>
      </c>
      <c r="D329" s="6" t="s">
        <v>334</v>
      </c>
      <c r="E329" s="7">
        <v>0</v>
      </c>
      <c r="F329" s="6" t="s">
        <v>91</v>
      </c>
    </row>
    <row r="330" s="3" customFormat="1" ht="27" customHeight="1" spans="1:6">
      <c r="A330" s="6">
        <v>328</v>
      </c>
      <c r="B330" s="6" t="s">
        <v>228</v>
      </c>
      <c r="C330" s="6" t="str">
        <f>"202309091627"</f>
        <v>202309091627</v>
      </c>
      <c r="D330" s="6" t="s">
        <v>335</v>
      </c>
      <c r="E330" s="7">
        <v>0</v>
      </c>
      <c r="F330" s="6" t="s">
        <v>91</v>
      </c>
    </row>
    <row r="331" s="3" customFormat="1" ht="27" customHeight="1" spans="1:6">
      <c r="A331" s="6">
        <v>329</v>
      </c>
      <c r="B331" s="6" t="s">
        <v>228</v>
      </c>
      <c r="C331" s="6" t="str">
        <f>"202309091514"</f>
        <v>202309091514</v>
      </c>
      <c r="D331" s="6" t="s">
        <v>336</v>
      </c>
      <c r="E331" s="7">
        <v>0</v>
      </c>
      <c r="F331" s="6" t="s">
        <v>91</v>
      </c>
    </row>
    <row r="332" s="3" customFormat="1" ht="27" customHeight="1" spans="1:6">
      <c r="A332" s="6">
        <v>330</v>
      </c>
      <c r="B332" s="6" t="s">
        <v>228</v>
      </c>
      <c r="C332" s="6" t="str">
        <f>"202309091120"</f>
        <v>202309091120</v>
      </c>
      <c r="D332" s="6" t="s">
        <v>337</v>
      </c>
      <c r="E332" s="7">
        <v>0</v>
      </c>
      <c r="F332" s="6" t="s">
        <v>91</v>
      </c>
    </row>
    <row r="333" s="3" customFormat="1" ht="27" customHeight="1" spans="1:6">
      <c r="A333" s="6">
        <v>331</v>
      </c>
      <c r="B333" s="6" t="s">
        <v>228</v>
      </c>
      <c r="C333" s="6" t="str">
        <f>"202309091628"</f>
        <v>202309091628</v>
      </c>
      <c r="D333" s="6" t="s">
        <v>338</v>
      </c>
      <c r="E333" s="7">
        <v>0</v>
      </c>
      <c r="F333" s="6" t="s">
        <v>91</v>
      </c>
    </row>
    <row r="334" s="3" customFormat="1" ht="27" customHeight="1" spans="1:6">
      <c r="A334" s="6">
        <v>332</v>
      </c>
      <c r="B334" s="6" t="s">
        <v>228</v>
      </c>
      <c r="C334" s="6" t="str">
        <f>"202309091330"</f>
        <v>202309091330</v>
      </c>
      <c r="D334" s="6" t="s">
        <v>339</v>
      </c>
      <c r="E334" s="7">
        <v>0</v>
      </c>
      <c r="F334" s="6" t="s">
        <v>91</v>
      </c>
    </row>
    <row r="335" s="3" customFormat="1" ht="27" customHeight="1" spans="1:6">
      <c r="A335" s="6">
        <v>333</v>
      </c>
      <c r="B335" s="6" t="s">
        <v>228</v>
      </c>
      <c r="C335" s="6" t="str">
        <f>"202309090907"</f>
        <v>202309090907</v>
      </c>
      <c r="D335" s="6" t="s">
        <v>340</v>
      </c>
      <c r="E335" s="7">
        <v>0</v>
      </c>
      <c r="F335" s="6" t="s">
        <v>91</v>
      </c>
    </row>
    <row r="336" s="3" customFormat="1" ht="27" customHeight="1" spans="1:6">
      <c r="A336" s="6">
        <v>334</v>
      </c>
      <c r="B336" s="6" t="s">
        <v>228</v>
      </c>
      <c r="C336" s="6" t="str">
        <f>"202309091521"</f>
        <v>202309091521</v>
      </c>
      <c r="D336" s="6" t="s">
        <v>341</v>
      </c>
      <c r="E336" s="7">
        <v>0</v>
      </c>
      <c r="F336" s="6" t="s">
        <v>91</v>
      </c>
    </row>
    <row r="337" s="3" customFormat="1" ht="27" customHeight="1" spans="1:6">
      <c r="A337" s="6">
        <v>335</v>
      </c>
      <c r="B337" s="6" t="s">
        <v>228</v>
      </c>
      <c r="C337" s="6" t="str">
        <f>"202309091821"</f>
        <v>202309091821</v>
      </c>
      <c r="D337" s="6" t="s">
        <v>342</v>
      </c>
      <c r="E337" s="7">
        <v>0</v>
      </c>
      <c r="F337" s="6" t="s">
        <v>91</v>
      </c>
    </row>
    <row r="338" s="3" customFormat="1" ht="27" customHeight="1" spans="1:6">
      <c r="A338" s="6">
        <v>336</v>
      </c>
      <c r="B338" s="6" t="s">
        <v>228</v>
      </c>
      <c r="C338" s="6" t="str">
        <f>"202309091510"</f>
        <v>202309091510</v>
      </c>
      <c r="D338" s="6" t="s">
        <v>343</v>
      </c>
      <c r="E338" s="7">
        <v>0</v>
      </c>
      <c r="F338" s="6" t="s">
        <v>91</v>
      </c>
    </row>
    <row r="339" s="3" customFormat="1" ht="27" customHeight="1" spans="1:6">
      <c r="A339" s="6">
        <v>337</v>
      </c>
      <c r="B339" s="6" t="s">
        <v>228</v>
      </c>
      <c r="C339" s="6" t="str">
        <f>"202309091422"</f>
        <v>202309091422</v>
      </c>
      <c r="D339" s="6" t="s">
        <v>344</v>
      </c>
      <c r="E339" s="7">
        <v>0</v>
      </c>
      <c r="F339" s="6" t="s">
        <v>91</v>
      </c>
    </row>
    <row r="340" s="3" customFormat="1" ht="27" customHeight="1" spans="1:6">
      <c r="A340" s="6">
        <v>338</v>
      </c>
      <c r="B340" s="6" t="s">
        <v>228</v>
      </c>
      <c r="C340" s="6" t="str">
        <f>"202309091302"</f>
        <v>202309091302</v>
      </c>
      <c r="D340" s="6" t="s">
        <v>345</v>
      </c>
      <c r="E340" s="7">
        <v>0</v>
      </c>
      <c r="F340" s="6" t="s">
        <v>91</v>
      </c>
    </row>
    <row r="341" s="3" customFormat="1" ht="27" customHeight="1" spans="1:6">
      <c r="A341" s="6">
        <v>339</v>
      </c>
      <c r="B341" s="6" t="s">
        <v>228</v>
      </c>
      <c r="C341" s="6" t="str">
        <f>"202309091323"</f>
        <v>202309091323</v>
      </c>
      <c r="D341" s="6" t="s">
        <v>346</v>
      </c>
      <c r="E341" s="7">
        <v>0</v>
      </c>
      <c r="F341" s="6" t="s">
        <v>91</v>
      </c>
    </row>
    <row r="342" s="3" customFormat="1" ht="27" customHeight="1" spans="1:6">
      <c r="A342" s="6">
        <v>340</v>
      </c>
      <c r="B342" s="6" t="s">
        <v>228</v>
      </c>
      <c r="C342" s="6" t="str">
        <f>"202309091903"</f>
        <v>202309091903</v>
      </c>
      <c r="D342" s="6" t="s">
        <v>347</v>
      </c>
      <c r="E342" s="7">
        <v>0</v>
      </c>
      <c r="F342" s="6" t="s">
        <v>91</v>
      </c>
    </row>
    <row r="343" s="3" customFormat="1" ht="27" customHeight="1" spans="1:6">
      <c r="A343" s="6">
        <v>341</v>
      </c>
      <c r="B343" s="6" t="s">
        <v>228</v>
      </c>
      <c r="C343" s="6" t="str">
        <f>"202309091705"</f>
        <v>202309091705</v>
      </c>
      <c r="D343" s="6" t="s">
        <v>348</v>
      </c>
      <c r="E343" s="7">
        <v>0</v>
      </c>
      <c r="F343" s="6" t="s">
        <v>91</v>
      </c>
    </row>
    <row r="344" s="3" customFormat="1" ht="27" customHeight="1" spans="1:6">
      <c r="A344" s="6">
        <v>342</v>
      </c>
      <c r="B344" s="6" t="s">
        <v>228</v>
      </c>
      <c r="C344" s="6" t="str">
        <f>"202309091211"</f>
        <v>202309091211</v>
      </c>
      <c r="D344" s="6" t="s">
        <v>349</v>
      </c>
      <c r="E344" s="7">
        <v>0</v>
      </c>
      <c r="F344" s="6" t="s">
        <v>91</v>
      </c>
    </row>
    <row r="345" s="3" customFormat="1" ht="27" customHeight="1" spans="1:6">
      <c r="A345" s="6">
        <v>343</v>
      </c>
      <c r="B345" s="6" t="s">
        <v>228</v>
      </c>
      <c r="C345" s="6" t="str">
        <f>"202309091027"</f>
        <v>202309091027</v>
      </c>
      <c r="D345" s="6" t="s">
        <v>350</v>
      </c>
      <c r="E345" s="7">
        <v>0</v>
      </c>
      <c r="F345" s="6" t="s">
        <v>91</v>
      </c>
    </row>
    <row r="346" s="3" customFormat="1" ht="27" customHeight="1" spans="1:6">
      <c r="A346" s="6">
        <v>344</v>
      </c>
      <c r="B346" s="6" t="s">
        <v>228</v>
      </c>
      <c r="C346" s="6" t="str">
        <f>"202309091725"</f>
        <v>202309091725</v>
      </c>
      <c r="D346" s="6" t="s">
        <v>351</v>
      </c>
      <c r="E346" s="7">
        <v>0</v>
      </c>
      <c r="F346" s="6" t="s">
        <v>91</v>
      </c>
    </row>
    <row r="347" s="3" customFormat="1" ht="27" customHeight="1" spans="1:6">
      <c r="A347" s="6">
        <v>345</v>
      </c>
      <c r="B347" s="6" t="s">
        <v>228</v>
      </c>
      <c r="C347" s="6" t="str">
        <f>"202309091229"</f>
        <v>202309091229</v>
      </c>
      <c r="D347" s="6" t="s">
        <v>352</v>
      </c>
      <c r="E347" s="7">
        <v>0</v>
      </c>
      <c r="F347" s="6" t="s">
        <v>91</v>
      </c>
    </row>
    <row r="348" s="3" customFormat="1" ht="27" customHeight="1" spans="1:6">
      <c r="A348" s="6">
        <v>346</v>
      </c>
      <c r="B348" s="6" t="s">
        <v>228</v>
      </c>
      <c r="C348" s="6" t="str">
        <f>"202309091203"</f>
        <v>202309091203</v>
      </c>
      <c r="D348" s="6" t="s">
        <v>353</v>
      </c>
      <c r="E348" s="7">
        <v>0</v>
      </c>
      <c r="F348" s="6" t="s">
        <v>91</v>
      </c>
    </row>
    <row r="349" s="3" customFormat="1" ht="27" customHeight="1" spans="1:6">
      <c r="A349" s="6">
        <v>347</v>
      </c>
      <c r="B349" s="6" t="s">
        <v>228</v>
      </c>
      <c r="C349" s="6" t="str">
        <f>"202309091113"</f>
        <v>202309091113</v>
      </c>
      <c r="D349" s="6" t="s">
        <v>354</v>
      </c>
      <c r="E349" s="7">
        <v>0</v>
      </c>
      <c r="F349" s="6" t="s">
        <v>91</v>
      </c>
    </row>
    <row r="350" s="3" customFormat="1" ht="27" customHeight="1" spans="1:6">
      <c r="A350" s="6">
        <v>348</v>
      </c>
      <c r="B350" s="6" t="s">
        <v>228</v>
      </c>
      <c r="C350" s="6" t="str">
        <f>"202309091604"</f>
        <v>202309091604</v>
      </c>
      <c r="D350" s="6" t="s">
        <v>355</v>
      </c>
      <c r="E350" s="7">
        <v>0</v>
      </c>
      <c r="F350" s="6" t="s">
        <v>91</v>
      </c>
    </row>
    <row r="351" s="3" customFormat="1" ht="27" customHeight="1" spans="1:6">
      <c r="A351" s="6">
        <v>349</v>
      </c>
      <c r="B351" s="6" t="s">
        <v>228</v>
      </c>
      <c r="C351" s="6" t="str">
        <f>"202309091511"</f>
        <v>202309091511</v>
      </c>
      <c r="D351" s="6" t="s">
        <v>356</v>
      </c>
      <c r="E351" s="7">
        <v>0</v>
      </c>
      <c r="F351" s="6" t="s">
        <v>91</v>
      </c>
    </row>
    <row r="352" s="3" customFormat="1" ht="27" customHeight="1" spans="1:6">
      <c r="A352" s="6">
        <v>350</v>
      </c>
      <c r="B352" s="6" t="s">
        <v>228</v>
      </c>
      <c r="C352" s="6" t="str">
        <f>"202309090903"</f>
        <v>202309090903</v>
      </c>
      <c r="D352" s="6" t="s">
        <v>357</v>
      </c>
      <c r="E352" s="7">
        <v>0</v>
      </c>
      <c r="F352" s="6" t="s">
        <v>91</v>
      </c>
    </row>
    <row r="353" s="3" customFormat="1" ht="27" customHeight="1" spans="1:6">
      <c r="A353" s="6">
        <v>351</v>
      </c>
      <c r="B353" s="6" t="s">
        <v>228</v>
      </c>
      <c r="C353" s="6" t="str">
        <f>"202309091126"</f>
        <v>202309091126</v>
      </c>
      <c r="D353" s="6" t="s">
        <v>358</v>
      </c>
      <c r="E353" s="7">
        <v>0</v>
      </c>
      <c r="F353" s="6" t="s">
        <v>91</v>
      </c>
    </row>
    <row r="354" s="3" customFormat="1" ht="27" customHeight="1" spans="1:6">
      <c r="A354" s="6">
        <v>352</v>
      </c>
      <c r="B354" s="6" t="s">
        <v>228</v>
      </c>
      <c r="C354" s="6" t="str">
        <f>"202309091206"</f>
        <v>202309091206</v>
      </c>
      <c r="D354" s="6" t="s">
        <v>359</v>
      </c>
      <c r="E354" s="7">
        <v>0</v>
      </c>
      <c r="F354" s="6" t="s">
        <v>91</v>
      </c>
    </row>
    <row r="355" s="3" customFormat="1" ht="27" customHeight="1" spans="1:6">
      <c r="A355" s="6">
        <v>353</v>
      </c>
      <c r="B355" s="6" t="s">
        <v>228</v>
      </c>
      <c r="C355" s="6" t="str">
        <f>"202309091005"</f>
        <v>202309091005</v>
      </c>
      <c r="D355" s="6" t="s">
        <v>360</v>
      </c>
      <c r="E355" s="7">
        <v>0</v>
      </c>
      <c r="F355" s="6" t="s">
        <v>91</v>
      </c>
    </row>
    <row r="356" s="3" customFormat="1" ht="27" customHeight="1" spans="1:6">
      <c r="A356" s="6">
        <v>354</v>
      </c>
      <c r="B356" s="6" t="s">
        <v>228</v>
      </c>
      <c r="C356" s="6" t="str">
        <f>"202309091001"</f>
        <v>202309091001</v>
      </c>
      <c r="D356" s="6" t="s">
        <v>361</v>
      </c>
      <c r="E356" s="7">
        <v>0</v>
      </c>
      <c r="F356" s="6" t="s">
        <v>91</v>
      </c>
    </row>
    <row r="357" s="3" customFormat="1" ht="27" customHeight="1" spans="1:6">
      <c r="A357" s="6">
        <v>355</v>
      </c>
      <c r="B357" s="6" t="s">
        <v>228</v>
      </c>
      <c r="C357" s="6" t="str">
        <f>"202309091311"</f>
        <v>202309091311</v>
      </c>
      <c r="D357" s="6" t="s">
        <v>362</v>
      </c>
      <c r="E357" s="7">
        <v>0</v>
      </c>
      <c r="F357" s="6" t="s">
        <v>91</v>
      </c>
    </row>
    <row r="358" s="3" customFormat="1" ht="27" customHeight="1" spans="1:6">
      <c r="A358" s="6">
        <v>356</v>
      </c>
      <c r="B358" s="6" t="s">
        <v>228</v>
      </c>
      <c r="C358" s="6" t="str">
        <f>"202309090911"</f>
        <v>202309090911</v>
      </c>
      <c r="D358" s="6" t="s">
        <v>363</v>
      </c>
      <c r="E358" s="7">
        <v>0</v>
      </c>
      <c r="F358" s="6" t="s">
        <v>91</v>
      </c>
    </row>
    <row r="359" s="3" customFormat="1" ht="27" customHeight="1" spans="1:6">
      <c r="A359" s="6">
        <v>357</v>
      </c>
      <c r="B359" s="6" t="s">
        <v>228</v>
      </c>
      <c r="C359" s="6" t="str">
        <f>"202309091306"</f>
        <v>202309091306</v>
      </c>
      <c r="D359" s="6" t="s">
        <v>364</v>
      </c>
      <c r="E359" s="7">
        <v>0</v>
      </c>
      <c r="F359" s="6" t="s">
        <v>91</v>
      </c>
    </row>
    <row r="360" s="3" customFormat="1" ht="27" customHeight="1" spans="1:6">
      <c r="A360" s="6">
        <v>358</v>
      </c>
      <c r="B360" s="6" t="s">
        <v>228</v>
      </c>
      <c r="C360" s="6" t="str">
        <f>"202309091101"</f>
        <v>202309091101</v>
      </c>
      <c r="D360" s="6" t="s">
        <v>365</v>
      </c>
      <c r="E360" s="7">
        <v>0</v>
      </c>
      <c r="F360" s="6" t="s">
        <v>91</v>
      </c>
    </row>
    <row r="361" s="3" customFormat="1" ht="27" customHeight="1" spans="1:6">
      <c r="A361" s="6">
        <v>359</v>
      </c>
      <c r="B361" s="6" t="s">
        <v>228</v>
      </c>
      <c r="C361" s="6" t="str">
        <f>"202309090930"</f>
        <v>202309090930</v>
      </c>
      <c r="D361" s="6" t="s">
        <v>366</v>
      </c>
      <c r="E361" s="7">
        <v>0</v>
      </c>
      <c r="F361" s="6" t="s">
        <v>91</v>
      </c>
    </row>
    <row r="362" s="3" customFormat="1" ht="27" customHeight="1" spans="1:6">
      <c r="A362" s="6">
        <v>360</v>
      </c>
      <c r="B362" s="6" t="s">
        <v>228</v>
      </c>
      <c r="C362" s="6" t="str">
        <f>"202309091316"</f>
        <v>202309091316</v>
      </c>
      <c r="D362" s="6" t="s">
        <v>367</v>
      </c>
      <c r="E362" s="7">
        <v>0</v>
      </c>
      <c r="F362" s="6" t="s">
        <v>91</v>
      </c>
    </row>
    <row r="363" s="3" customFormat="1" ht="27" customHeight="1" spans="1:6">
      <c r="A363" s="6">
        <v>361</v>
      </c>
      <c r="B363" s="6" t="s">
        <v>228</v>
      </c>
      <c r="C363" s="6" t="str">
        <f>"202309091307"</f>
        <v>202309091307</v>
      </c>
      <c r="D363" s="6" t="s">
        <v>368</v>
      </c>
      <c r="E363" s="7">
        <v>0</v>
      </c>
      <c r="F363" s="6" t="s">
        <v>91</v>
      </c>
    </row>
    <row r="364" s="3" customFormat="1" ht="27" customHeight="1" spans="1:6">
      <c r="A364" s="6">
        <v>362</v>
      </c>
      <c r="B364" s="6" t="s">
        <v>228</v>
      </c>
      <c r="C364" s="6" t="str">
        <f>"202309091106"</f>
        <v>202309091106</v>
      </c>
      <c r="D364" s="6" t="s">
        <v>369</v>
      </c>
      <c r="E364" s="7">
        <v>0</v>
      </c>
      <c r="F364" s="6" t="s">
        <v>91</v>
      </c>
    </row>
    <row r="365" s="3" customFormat="1" ht="27" customHeight="1" spans="1:6">
      <c r="A365" s="6">
        <v>363</v>
      </c>
      <c r="B365" s="6" t="s">
        <v>228</v>
      </c>
      <c r="C365" s="6" t="str">
        <f>"202309091308"</f>
        <v>202309091308</v>
      </c>
      <c r="D365" s="6" t="s">
        <v>370</v>
      </c>
      <c r="E365" s="7">
        <v>0</v>
      </c>
      <c r="F365" s="6" t="s">
        <v>91</v>
      </c>
    </row>
    <row r="366" s="3" customFormat="1" ht="27" customHeight="1" spans="1:6">
      <c r="A366" s="6">
        <v>364</v>
      </c>
      <c r="B366" s="6" t="s">
        <v>228</v>
      </c>
      <c r="C366" s="6" t="str">
        <f>"202309091425"</f>
        <v>202309091425</v>
      </c>
      <c r="D366" s="6" t="s">
        <v>371</v>
      </c>
      <c r="E366" s="7">
        <v>0</v>
      </c>
      <c r="F366" s="6" t="s">
        <v>91</v>
      </c>
    </row>
    <row r="367" s="3" customFormat="1" ht="27" customHeight="1" spans="1:6">
      <c r="A367" s="6">
        <v>365</v>
      </c>
      <c r="B367" s="6" t="s">
        <v>228</v>
      </c>
      <c r="C367" s="6" t="str">
        <f>"202309091607"</f>
        <v>202309091607</v>
      </c>
      <c r="D367" s="6" t="s">
        <v>372</v>
      </c>
      <c r="E367" s="7">
        <v>0</v>
      </c>
      <c r="F367" s="6" t="s">
        <v>91</v>
      </c>
    </row>
    <row r="368" s="3" customFormat="1" ht="27" customHeight="1" spans="1:6">
      <c r="A368" s="6">
        <v>366</v>
      </c>
      <c r="B368" s="6" t="s">
        <v>228</v>
      </c>
      <c r="C368" s="6" t="str">
        <f>"202309090910"</f>
        <v>202309090910</v>
      </c>
      <c r="D368" s="6" t="s">
        <v>373</v>
      </c>
      <c r="E368" s="7">
        <v>0</v>
      </c>
      <c r="F368" s="6" t="s">
        <v>91</v>
      </c>
    </row>
    <row r="369" s="3" customFormat="1" ht="27" customHeight="1" spans="1:6">
      <c r="A369" s="6">
        <v>367</v>
      </c>
      <c r="B369" s="6" t="s">
        <v>228</v>
      </c>
      <c r="C369" s="6" t="str">
        <f>"202309090912"</f>
        <v>202309090912</v>
      </c>
      <c r="D369" s="6" t="s">
        <v>374</v>
      </c>
      <c r="E369" s="7">
        <v>0</v>
      </c>
      <c r="F369" s="6" t="s">
        <v>91</v>
      </c>
    </row>
    <row r="370" s="3" customFormat="1" ht="27" customHeight="1" spans="1:6">
      <c r="A370" s="6">
        <v>368</v>
      </c>
      <c r="B370" s="6" t="s">
        <v>228</v>
      </c>
      <c r="C370" s="6" t="str">
        <f>"202309091608"</f>
        <v>202309091608</v>
      </c>
      <c r="D370" s="6" t="s">
        <v>375</v>
      </c>
      <c r="E370" s="7">
        <v>0</v>
      </c>
      <c r="F370" s="6" t="s">
        <v>91</v>
      </c>
    </row>
    <row r="371" s="3" customFormat="1" ht="27" customHeight="1" spans="1:6">
      <c r="A371" s="6">
        <v>369</v>
      </c>
      <c r="B371" s="6" t="s">
        <v>228</v>
      </c>
      <c r="C371" s="6" t="str">
        <f>"202309091201"</f>
        <v>202309091201</v>
      </c>
      <c r="D371" s="6" t="s">
        <v>376</v>
      </c>
      <c r="E371" s="7">
        <v>0</v>
      </c>
      <c r="F371" s="6" t="s">
        <v>91</v>
      </c>
    </row>
    <row r="372" s="3" customFormat="1" ht="27" customHeight="1" spans="1:6">
      <c r="A372" s="6">
        <v>370</v>
      </c>
      <c r="B372" s="6" t="s">
        <v>228</v>
      </c>
      <c r="C372" s="6" t="str">
        <f>"202309091721"</f>
        <v>202309091721</v>
      </c>
      <c r="D372" s="6" t="s">
        <v>377</v>
      </c>
      <c r="E372" s="7">
        <v>0</v>
      </c>
      <c r="F372" s="6" t="s">
        <v>91</v>
      </c>
    </row>
    <row r="373" s="3" customFormat="1" ht="27" customHeight="1" spans="1:6">
      <c r="A373" s="6">
        <v>371</v>
      </c>
      <c r="B373" s="6" t="s">
        <v>228</v>
      </c>
      <c r="C373" s="6" t="str">
        <f>"202309090925"</f>
        <v>202309090925</v>
      </c>
      <c r="D373" s="6" t="s">
        <v>378</v>
      </c>
      <c r="E373" s="7">
        <v>0</v>
      </c>
      <c r="F373" s="6" t="s">
        <v>91</v>
      </c>
    </row>
    <row r="374" s="3" customFormat="1" ht="27" customHeight="1" spans="1:6">
      <c r="A374" s="6">
        <v>372</v>
      </c>
      <c r="B374" s="6" t="s">
        <v>228</v>
      </c>
      <c r="C374" s="6" t="str">
        <f>"202309091325"</f>
        <v>202309091325</v>
      </c>
      <c r="D374" s="6" t="s">
        <v>379</v>
      </c>
      <c r="E374" s="7">
        <v>0</v>
      </c>
      <c r="F374" s="6" t="s">
        <v>91</v>
      </c>
    </row>
    <row r="375" s="3" customFormat="1" ht="27" customHeight="1" spans="1:6">
      <c r="A375" s="6">
        <v>373</v>
      </c>
      <c r="B375" s="6" t="s">
        <v>228</v>
      </c>
      <c r="C375" s="6" t="str">
        <f>"202309091007"</f>
        <v>202309091007</v>
      </c>
      <c r="D375" s="6" t="s">
        <v>380</v>
      </c>
      <c r="E375" s="7">
        <v>0</v>
      </c>
      <c r="F375" s="6" t="s">
        <v>91</v>
      </c>
    </row>
    <row r="376" s="3" customFormat="1" ht="27" customHeight="1" spans="1:6">
      <c r="A376" s="6">
        <v>374</v>
      </c>
      <c r="B376" s="6" t="s">
        <v>228</v>
      </c>
      <c r="C376" s="6" t="str">
        <f>"202309091013"</f>
        <v>202309091013</v>
      </c>
      <c r="D376" s="6" t="s">
        <v>381</v>
      </c>
      <c r="E376" s="7">
        <v>0</v>
      </c>
      <c r="F376" s="6" t="s">
        <v>91</v>
      </c>
    </row>
    <row r="377" s="3" customFormat="1" ht="27" customHeight="1" spans="1:6">
      <c r="A377" s="6">
        <v>375</v>
      </c>
      <c r="B377" s="6" t="s">
        <v>228</v>
      </c>
      <c r="C377" s="6" t="str">
        <f>"202309091816"</f>
        <v>202309091816</v>
      </c>
      <c r="D377" s="6" t="s">
        <v>382</v>
      </c>
      <c r="E377" s="7">
        <v>0</v>
      </c>
      <c r="F377" s="6" t="s">
        <v>91</v>
      </c>
    </row>
    <row r="378" s="3" customFormat="1" ht="27" customHeight="1" spans="1:6">
      <c r="A378" s="6">
        <v>376</v>
      </c>
      <c r="B378" s="6" t="s">
        <v>228</v>
      </c>
      <c r="C378" s="6" t="str">
        <f>"202309091822"</f>
        <v>202309091822</v>
      </c>
      <c r="D378" s="6" t="s">
        <v>383</v>
      </c>
      <c r="E378" s="7">
        <v>0</v>
      </c>
      <c r="F378" s="6" t="s">
        <v>91</v>
      </c>
    </row>
    <row r="379" s="3" customFormat="1" ht="27" customHeight="1" spans="1:6">
      <c r="A379" s="6">
        <v>377</v>
      </c>
      <c r="B379" s="6" t="s">
        <v>228</v>
      </c>
      <c r="C379" s="6" t="str">
        <f>"202309091103"</f>
        <v>202309091103</v>
      </c>
      <c r="D379" s="6" t="s">
        <v>384</v>
      </c>
      <c r="E379" s="7">
        <v>0</v>
      </c>
      <c r="F379" s="6" t="s">
        <v>91</v>
      </c>
    </row>
    <row r="380" s="3" customFormat="1" ht="27" customHeight="1" spans="1:6">
      <c r="A380" s="6">
        <v>378</v>
      </c>
      <c r="B380" s="6" t="s">
        <v>228</v>
      </c>
      <c r="C380" s="6" t="str">
        <f>"202309091524"</f>
        <v>202309091524</v>
      </c>
      <c r="D380" s="6" t="s">
        <v>385</v>
      </c>
      <c r="E380" s="7">
        <v>0</v>
      </c>
      <c r="F380" s="6" t="s">
        <v>91</v>
      </c>
    </row>
    <row r="381" s="3" customFormat="1" ht="27" customHeight="1" spans="1:6">
      <c r="A381" s="6">
        <v>379</v>
      </c>
      <c r="B381" s="6" t="s">
        <v>228</v>
      </c>
      <c r="C381" s="6" t="str">
        <f>"202309091124"</f>
        <v>202309091124</v>
      </c>
      <c r="D381" s="6" t="s">
        <v>386</v>
      </c>
      <c r="E381" s="7">
        <v>0</v>
      </c>
      <c r="F381" s="6" t="s">
        <v>91</v>
      </c>
    </row>
    <row r="382" s="3" customFormat="1" ht="27" customHeight="1" spans="1:6">
      <c r="A382" s="6">
        <v>380</v>
      </c>
      <c r="B382" s="6" t="s">
        <v>228</v>
      </c>
      <c r="C382" s="6" t="str">
        <f>"202309091503"</f>
        <v>202309091503</v>
      </c>
      <c r="D382" s="6" t="s">
        <v>387</v>
      </c>
      <c r="E382" s="7">
        <v>0</v>
      </c>
      <c r="F382" s="6" t="s">
        <v>91</v>
      </c>
    </row>
    <row r="383" s="3" customFormat="1" ht="27" customHeight="1" spans="1:6">
      <c r="A383" s="6">
        <v>381</v>
      </c>
      <c r="B383" s="6" t="s">
        <v>228</v>
      </c>
      <c r="C383" s="6" t="str">
        <f>"202309091708"</f>
        <v>202309091708</v>
      </c>
      <c r="D383" s="6" t="s">
        <v>388</v>
      </c>
      <c r="E383" s="7">
        <v>0</v>
      </c>
      <c r="F383" s="6" t="s">
        <v>91</v>
      </c>
    </row>
    <row r="384" s="3" customFormat="1" ht="27" customHeight="1" spans="1:6">
      <c r="A384" s="6">
        <v>382</v>
      </c>
      <c r="B384" s="6" t="s">
        <v>228</v>
      </c>
      <c r="C384" s="6" t="str">
        <f>"202309091204"</f>
        <v>202309091204</v>
      </c>
      <c r="D384" s="6" t="s">
        <v>389</v>
      </c>
      <c r="E384" s="7">
        <v>0</v>
      </c>
      <c r="F384" s="6" t="s">
        <v>91</v>
      </c>
    </row>
    <row r="385" s="3" customFormat="1" ht="27" customHeight="1" spans="1:6">
      <c r="A385" s="6">
        <v>383</v>
      </c>
      <c r="B385" s="6" t="s">
        <v>228</v>
      </c>
      <c r="C385" s="6" t="str">
        <f>"202309091029"</f>
        <v>202309091029</v>
      </c>
      <c r="D385" s="6" t="s">
        <v>390</v>
      </c>
      <c r="E385" s="7">
        <v>0</v>
      </c>
      <c r="F385" s="6" t="s">
        <v>91</v>
      </c>
    </row>
    <row r="386" s="3" customFormat="1" ht="27" customHeight="1" spans="1:6">
      <c r="A386" s="6">
        <v>384</v>
      </c>
      <c r="B386" s="6" t="s">
        <v>228</v>
      </c>
      <c r="C386" s="6" t="str">
        <f>"202309091704"</f>
        <v>202309091704</v>
      </c>
      <c r="D386" s="6" t="s">
        <v>391</v>
      </c>
      <c r="E386" s="7">
        <v>0</v>
      </c>
      <c r="F386" s="6" t="s">
        <v>91</v>
      </c>
    </row>
    <row r="387" s="3" customFormat="1" ht="27" customHeight="1" spans="1:6">
      <c r="A387" s="6">
        <v>385</v>
      </c>
      <c r="B387" s="6" t="s">
        <v>228</v>
      </c>
      <c r="C387" s="6" t="str">
        <f>"202309091305"</f>
        <v>202309091305</v>
      </c>
      <c r="D387" s="6" t="s">
        <v>392</v>
      </c>
      <c r="E387" s="7">
        <v>0</v>
      </c>
      <c r="F387" s="6" t="s">
        <v>91</v>
      </c>
    </row>
    <row r="388" s="3" customFormat="1" ht="27" customHeight="1" spans="1:6">
      <c r="A388" s="6">
        <v>386</v>
      </c>
      <c r="B388" s="6" t="s">
        <v>228</v>
      </c>
      <c r="C388" s="6" t="str">
        <f>"202309091813"</f>
        <v>202309091813</v>
      </c>
      <c r="D388" s="6" t="s">
        <v>393</v>
      </c>
      <c r="E388" s="7">
        <v>0</v>
      </c>
      <c r="F388" s="6" t="s">
        <v>91</v>
      </c>
    </row>
    <row r="389" s="3" customFormat="1" ht="27" customHeight="1" spans="1:6">
      <c r="A389" s="6">
        <v>387</v>
      </c>
      <c r="B389" s="6" t="s">
        <v>228</v>
      </c>
      <c r="C389" s="6" t="str">
        <f>"202309091826"</f>
        <v>202309091826</v>
      </c>
      <c r="D389" s="6" t="s">
        <v>394</v>
      </c>
      <c r="E389" s="7">
        <v>0</v>
      </c>
      <c r="F389" s="6" t="s">
        <v>91</v>
      </c>
    </row>
    <row r="390" s="3" customFormat="1" ht="27" customHeight="1" spans="1:6">
      <c r="A390" s="6">
        <v>388</v>
      </c>
      <c r="B390" s="6" t="s">
        <v>228</v>
      </c>
      <c r="C390" s="6" t="str">
        <f>"202309091006"</f>
        <v>202309091006</v>
      </c>
      <c r="D390" s="6" t="s">
        <v>395</v>
      </c>
      <c r="E390" s="7">
        <v>0</v>
      </c>
      <c r="F390" s="6" t="s">
        <v>91</v>
      </c>
    </row>
    <row r="391" s="3" customFormat="1" ht="27" customHeight="1" spans="1:6">
      <c r="A391" s="6">
        <v>389</v>
      </c>
      <c r="B391" s="6" t="s">
        <v>228</v>
      </c>
      <c r="C391" s="6" t="str">
        <f>"202309091808"</f>
        <v>202309091808</v>
      </c>
      <c r="D391" s="6" t="s">
        <v>396</v>
      </c>
      <c r="E391" s="7">
        <v>0</v>
      </c>
      <c r="F391" s="6" t="s">
        <v>91</v>
      </c>
    </row>
    <row r="392" s="3" customFormat="1" ht="27" customHeight="1" spans="1:6">
      <c r="A392" s="6">
        <v>390</v>
      </c>
      <c r="B392" s="6" t="s">
        <v>228</v>
      </c>
      <c r="C392" s="6" t="str">
        <f>"202309091322"</f>
        <v>202309091322</v>
      </c>
      <c r="D392" s="6" t="s">
        <v>397</v>
      </c>
      <c r="E392" s="7">
        <v>0</v>
      </c>
      <c r="F392" s="6" t="s">
        <v>91</v>
      </c>
    </row>
    <row r="393" s="3" customFormat="1" ht="27" customHeight="1" spans="1:6">
      <c r="A393" s="6">
        <v>391</v>
      </c>
      <c r="B393" s="6" t="s">
        <v>228</v>
      </c>
      <c r="C393" s="6" t="str">
        <f>"202309091313"</f>
        <v>202309091313</v>
      </c>
      <c r="D393" s="6" t="s">
        <v>398</v>
      </c>
      <c r="E393" s="7">
        <v>0</v>
      </c>
      <c r="F393" s="6" t="s">
        <v>91</v>
      </c>
    </row>
    <row r="394" s="3" customFormat="1" ht="27" customHeight="1" spans="1:6">
      <c r="A394" s="6">
        <v>392</v>
      </c>
      <c r="B394" s="6" t="s">
        <v>228</v>
      </c>
      <c r="C394" s="6" t="str">
        <f>"202309091319"</f>
        <v>202309091319</v>
      </c>
      <c r="D394" s="6" t="s">
        <v>399</v>
      </c>
      <c r="E394" s="7">
        <v>0</v>
      </c>
      <c r="F394" s="6" t="s">
        <v>91</v>
      </c>
    </row>
    <row r="395" s="3" customFormat="1" ht="27" customHeight="1" spans="1:6">
      <c r="A395" s="6">
        <v>393</v>
      </c>
      <c r="B395" s="6" t="s">
        <v>228</v>
      </c>
      <c r="C395" s="6" t="str">
        <f>"202309091828"</f>
        <v>202309091828</v>
      </c>
      <c r="D395" s="6" t="s">
        <v>400</v>
      </c>
      <c r="E395" s="7">
        <v>0</v>
      </c>
      <c r="F395" s="6" t="s">
        <v>91</v>
      </c>
    </row>
    <row r="396" s="3" customFormat="1" ht="27" customHeight="1" spans="1:6">
      <c r="A396" s="6">
        <v>394</v>
      </c>
      <c r="B396" s="6" t="s">
        <v>228</v>
      </c>
      <c r="C396" s="6" t="str">
        <f>"202309091115"</f>
        <v>202309091115</v>
      </c>
      <c r="D396" s="6" t="s">
        <v>401</v>
      </c>
      <c r="E396" s="7">
        <v>0</v>
      </c>
      <c r="F396" s="6" t="s">
        <v>91</v>
      </c>
    </row>
    <row r="397" s="3" customFormat="1" ht="27" customHeight="1" spans="1:6">
      <c r="A397" s="6">
        <v>395</v>
      </c>
      <c r="B397" s="6" t="s">
        <v>228</v>
      </c>
      <c r="C397" s="6" t="str">
        <f>"202309091712"</f>
        <v>202309091712</v>
      </c>
      <c r="D397" s="6" t="s">
        <v>402</v>
      </c>
      <c r="E397" s="7">
        <v>0</v>
      </c>
      <c r="F397" s="6" t="s">
        <v>91</v>
      </c>
    </row>
    <row r="398" s="3" customFormat="1" ht="27" customHeight="1" spans="1:6">
      <c r="A398" s="6">
        <v>396</v>
      </c>
      <c r="B398" s="6" t="s">
        <v>228</v>
      </c>
      <c r="C398" s="6" t="str">
        <f>"202309091021"</f>
        <v>202309091021</v>
      </c>
      <c r="D398" s="6" t="s">
        <v>403</v>
      </c>
      <c r="E398" s="7">
        <v>0</v>
      </c>
      <c r="F398" s="6" t="s">
        <v>91</v>
      </c>
    </row>
    <row r="399" s="3" customFormat="1" ht="27" customHeight="1" spans="1:6">
      <c r="A399" s="6">
        <v>397</v>
      </c>
      <c r="B399" s="6" t="s">
        <v>228</v>
      </c>
      <c r="C399" s="6" t="str">
        <f>"202309091405"</f>
        <v>202309091405</v>
      </c>
      <c r="D399" s="6" t="s">
        <v>404</v>
      </c>
      <c r="E399" s="7">
        <v>0</v>
      </c>
      <c r="F399" s="6" t="s">
        <v>91</v>
      </c>
    </row>
    <row r="400" s="3" customFormat="1" ht="27" customHeight="1" spans="1:6">
      <c r="A400" s="6">
        <v>398</v>
      </c>
      <c r="B400" s="6" t="s">
        <v>228</v>
      </c>
      <c r="C400" s="6" t="str">
        <f>"202309091602"</f>
        <v>202309091602</v>
      </c>
      <c r="D400" s="6" t="s">
        <v>405</v>
      </c>
      <c r="E400" s="7">
        <v>0</v>
      </c>
      <c r="F400" s="6" t="s">
        <v>91</v>
      </c>
    </row>
    <row r="401" s="3" customFormat="1" ht="27" customHeight="1" spans="1:6">
      <c r="A401" s="6">
        <v>399</v>
      </c>
      <c r="B401" s="6" t="s">
        <v>228</v>
      </c>
      <c r="C401" s="6" t="str">
        <f>"202309091015"</f>
        <v>202309091015</v>
      </c>
      <c r="D401" s="6" t="s">
        <v>406</v>
      </c>
      <c r="E401" s="7">
        <v>0</v>
      </c>
      <c r="F401" s="6" t="s">
        <v>91</v>
      </c>
    </row>
    <row r="402" s="3" customFormat="1" ht="27" customHeight="1" spans="1:6">
      <c r="A402" s="6">
        <v>400</v>
      </c>
      <c r="B402" s="6" t="s">
        <v>228</v>
      </c>
      <c r="C402" s="6" t="str">
        <f>"202309090916"</f>
        <v>202309090916</v>
      </c>
      <c r="D402" s="6" t="s">
        <v>407</v>
      </c>
      <c r="E402" s="7">
        <v>0</v>
      </c>
      <c r="F402" s="6" t="s">
        <v>91</v>
      </c>
    </row>
    <row r="403" s="3" customFormat="1" ht="27" customHeight="1" spans="1:6">
      <c r="A403" s="6">
        <v>401</v>
      </c>
      <c r="B403" s="6" t="s">
        <v>228</v>
      </c>
      <c r="C403" s="6" t="str">
        <f>"202309091512"</f>
        <v>202309091512</v>
      </c>
      <c r="D403" s="6" t="s">
        <v>408</v>
      </c>
      <c r="E403" s="7">
        <v>0</v>
      </c>
      <c r="F403" s="6" t="s">
        <v>91</v>
      </c>
    </row>
    <row r="404" s="3" customFormat="1" ht="27" customHeight="1" spans="1:6">
      <c r="A404" s="6">
        <v>402</v>
      </c>
      <c r="B404" s="6" t="s">
        <v>228</v>
      </c>
      <c r="C404" s="6" t="str">
        <f>"202309091025"</f>
        <v>202309091025</v>
      </c>
      <c r="D404" s="6" t="s">
        <v>409</v>
      </c>
      <c r="E404" s="7">
        <v>0</v>
      </c>
      <c r="F404" s="6" t="s">
        <v>91</v>
      </c>
    </row>
    <row r="405" s="3" customFormat="1" ht="27" customHeight="1" spans="1:6">
      <c r="A405" s="6">
        <v>403</v>
      </c>
      <c r="B405" s="6" t="s">
        <v>228</v>
      </c>
      <c r="C405" s="6" t="str">
        <f>"202309091111"</f>
        <v>202309091111</v>
      </c>
      <c r="D405" s="6" t="s">
        <v>410</v>
      </c>
      <c r="E405" s="7">
        <v>0</v>
      </c>
      <c r="F405" s="6" t="s">
        <v>91</v>
      </c>
    </row>
    <row r="406" s="3" customFormat="1" ht="27" customHeight="1" spans="1:6">
      <c r="A406" s="6">
        <v>404</v>
      </c>
      <c r="B406" s="6" t="s">
        <v>228</v>
      </c>
      <c r="C406" s="6" t="str">
        <f>"202309090929"</f>
        <v>202309090929</v>
      </c>
      <c r="D406" s="6" t="s">
        <v>411</v>
      </c>
      <c r="E406" s="7">
        <v>0</v>
      </c>
      <c r="F406" s="6" t="s">
        <v>91</v>
      </c>
    </row>
    <row r="407" s="3" customFormat="1" ht="27" customHeight="1" spans="1:6">
      <c r="A407" s="6">
        <v>405</v>
      </c>
      <c r="B407" s="6" t="s">
        <v>228</v>
      </c>
      <c r="C407" s="6" t="str">
        <f>"202309091814"</f>
        <v>202309091814</v>
      </c>
      <c r="D407" s="6" t="s">
        <v>412</v>
      </c>
      <c r="E407" s="7">
        <v>0</v>
      </c>
      <c r="F407" s="6" t="s">
        <v>91</v>
      </c>
    </row>
    <row r="408" s="3" customFormat="1" ht="27" customHeight="1" spans="1:6">
      <c r="A408" s="6">
        <v>406</v>
      </c>
      <c r="B408" s="6" t="s">
        <v>228</v>
      </c>
      <c r="C408" s="6" t="str">
        <f>"202309091326"</f>
        <v>202309091326</v>
      </c>
      <c r="D408" s="6" t="s">
        <v>413</v>
      </c>
      <c r="E408" s="7">
        <v>0</v>
      </c>
      <c r="F408" s="6" t="s">
        <v>91</v>
      </c>
    </row>
    <row r="409" s="3" customFormat="1" ht="27" customHeight="1" spans="1:6">
      <c r="A409" s="6">
        <v>407</v>
      </c>
      <c r="B409" s="6" t="s">
        <v>228</v>
      </c>
      <c r="C409" s="6" t="str">
        <f>"202309091517"</f>
        <v>202309091517</v>
      </c>
      <c r="D409" s="6" t="s">
        <v>414</v>
      </c>
      <c r="E409" s="7">
        <v>0</v>
      </c>
      <c r="F409" s="6" t="s">
        <v>91</v>
      </c>
    </row>
    <row r="410" s="3" customFormat="1" ht="27" customHeight="1" spans="1:6">
      <c r="A410" s="6">
        <v>408</v>
      </c>
      <c r="B410" s="6" t="s">
        <v>228</v>
      </c>
      <c r="C410" s="6" t="str">
        <f>"202309091520"</f>
        <v>202309091520</v>
      </c>
      <c r="D410" s="6" t="s">
        <v>415</v>
      </c>
      <c r="E410" s="7">
        <v>0</v>
      </c>
      <c r="F410" s="6" t="s">
        <v>91</v>
      </c>
    </row>
    <row r="411" s="3" customFormat="1" ht="27" customHeight="1" spans="1:6">
      <c r="A411" s="6">
        <v>409</v>
      </c>
      <c r="B411" s="6" t="s">
        <v>228</v>
      </c>
      <c r="C411" s="6" t="str">
        <f>"202309091710"</f>
        <v>202309091710</v>
      </c>
      <c r="D411" s="6" t="s">
        <v>416</v>
      </c>
      <c r="E411" s="7">
        <v>0</v>
      </c>
      <c r="F411" s="6" t="s">
        <v>91</v>
      </c>
    </row>
    <row r="412" s="3" customFormat="1" ht="27" customHeight="1" spans="1:6">
      <c r="A412" s="6">
        <v>410</v>
      </c>
      <c r="B412" s="6" t="s">
        <v>228</v>
      </c>
      <c r="C412" s="6" t="str">
        <f>"202309091415"</f>
        <v>202309091415</v>
      </c>
      <c r="D412" s="6" t="s">
        <v>417</v>
      </c>
      <c r="E412" s="7">
        <v>0</v>
      </c>
      <c r="F412" s="6" t="s">
        <v>91</v>
      </c>
    </row>
    <row r="413" s="3" customFormat="1" ht="27" customHeight="1" spans="1:6">
      <c r="A413" s="6">
        <v>411</v>
      </c>
      <c r="B413" s="6" t="s">
        <v>228</v>
      </c>
      <c r="C413" s="6" t="str">
        <f>"202309091220"</f>
        <v>202309091220</v>
      </c>
      <c r="D413" s="6" t="s">
        <v>418</v>
      </c>
      <c r="E413" s="7">
        <v>0</v>
      </c>
      <c r="F413" s="6" t="s">
        <v>91</v>
      </c>
    </row>
    <row r="414" s="3" customFormat="1" ht="27" customHeight="1" spans="1:6">
      <c r="A414" s="6">
        <v>412</v>
      </c>
      <c r="B414" s="6" t="s">
        <v>228</v>
      </c>
      <c r="C414" s="6" t="str">
        <f>"202309091623"</f>
        <v>202309091623</v>
      </c>
      <c r="D414" s="6" t="s">
        <v>419</v>
      </c>
      <c r="E414" s="7">
        <v>0</v>
      </c>
      <c r="F414" s="6" t="s">
        <v>91</v>
      </c>
    </row>
    <row r="415" s="3" customFormat="1" ht="27" customHeight="1" spans="1:6">
      <c r="A415" s="6">
        <v>413</v>
      </c>
      <c r="B415" s="6" t="s">
        <v>228</v>
      </c>
      <c r="C415" s="6" t="str">
        <f>"202309091429"</f>
        <v>202309091429</v>
      </c>
      <c r="D415" s="6" t="s">
        <v>420</v>
      </c>
      <c r="E415" s="7">
        <v>0</v>
      </c>
      <c r="F415" s="6" t="s">
        <v>91</v>
      </c>
    </row>
    <row r="416" s="3" customFormat="1" ht="27" customHeight="1" spans="1:6">
      <c r="A416" s="6">
        <v>414</v>
      </c>
      <c r="B416" s="6" t="s">
        <v>228</v>
      </c>
      <c r="C416" s="6" t="str">
        <f>"202309091223"</f>
        <v>202309091223</v>
      </c>
      <c r="D416" s="6" t="s">
        <v>421</v>
      </c>
      <c r="E416" s="7">
        <v>0</v>
      </c>
      <c r="F416" s="6" t="s">
        <v>91</v>
      </c>
    </row>
    <row r="417" s="3" customFormat="1" ht="27" customHeight="1" spans="1:6">
      <c r="A417" s="6">
        <v>415</v>
      </c>
      <c r="B417" s="6" t="s">
        <v>228</v>
      </c>
      <c r="C417" s="6" t="str">
        <f>"202309091430"</f>
        <v>202309091430</v>
      </c>
      <c r="D417" s="6" t="s">
        <v>422</v>
      </c>
      <c r="E417" s="7">
        <v>0</v>
      </c>
      <c r="F417" s="6" t="s">
        <v>91</v>
      </c>
    </row>
    <row r="418" s="3" customFormat="1" ht="27" customHeight="1" spans="1:6">
      <c r="A418" s="6">
        <v>416</v>
      </c>
      <c r="B418" s="6" t="s">
        <v>228</v>
      </c>
      <c r="C418" s="6" t="str">
        <f>"202309091717"</f>
        <v>202309091717</v>
      </c>
      <c r="D418" s="6" t="s">
        <v>423</v>
      </c>
      <c r="E418" s="7">
        <v>0</v>
      </c>
      <c r="F418" s="6" t="s">
        <v>91</v>
      </c>
    </row>
    <row r="419" s="3" customFormat="1" ht="27" customHeight="1" spans="1:6">
      <c r="A419" s="6">
        <v>417</v>
      </c>
      <c r="B419" s="6" t="s">
        <v>228</v>
      </c>
      <c r="C419" s="6" t="str">
        <f>"202309091724"</f>
        <v>202309091724</v>
      </c>
      <c r="D419" s="6" t="s">
        <v>424</v>
      </c>
      <c r="E419" s="7">
        <v>0</v>
      </c>
      <c r="F419" s="6" t="s">
        <v>91</v>
      </c>
    </row>
    <row r="420" s="3" customFormat="1" ht="27" customHeight="1" spans="1:6">
      <c r="A420" s="6">
        <v>418</v>
      </c>
      <c r="B420" s="6" t="s">
        <v>228</v>
      </c>
      <c r="C420" s="6" t="str">
        <f>"202309091016"</f>
        <v>202309091016</v>
      </c>
      <c r="D420" s="6" t="s">
        <v>425</v>
      </c>
      <c r="E420" s="7">
        <v>0</v>
      </c>
      <c r="F420" s="6" t="s">
        <v>91</v>
      </c>
    </row>
    <row r="421" s="3" customFormat="1" ht="27" customHeight="1" spans="1:6">
      <c r="A421" s="6">
        <v>419</v>
      </c>
      <c r="B421" s="6" t="s">
        <v>228</v>
      </c>
      <c r="C421" s="6" t="str">
        <f>"202309091116"</f>
        <v>202309091116</v>
      </c>
      <c r="D421" s="6" t="s">
        <v>426</v>
      </c>
      <c r="E421" s="7">
        <v>0</v>
      </c>
      <c r="F421" s="6" t="s">
        <v>91</v>
      </c>
    </row>
    <row r="422" s="3" customFormat="1" ht="27" customHeight="1" spans="1:6">
      <c r="A422" s="6">
        <v>420</v>
      </c>
      <c r="B422" s="6" t="s">
        <v>228</v>
      </c>
      <c r="C422" s="6" t="str">
        <f>"202309091423"</f>
        <v>202309091423</v>
      </c>
      <c r="D422" s="6" t="s">
        <v>427</v>
      </c>
      <c r="E422" s="7">
        <v>0</v>
      </c>
      <c r="F422" s="6" t="s">
        <v>91</v>
      </c>
    </row>
    <row r="423" s="3" customFormat="1" ht="27" customHeight="1" spans="1:6">
      <c r="A423" s="6">
        <v>421</v>
      </c>
      <c r="B423" s="6" t="s">
        <v>228</v>
      </c>
      <c r="C423" s="6" t="str">
        <f>"202309091227"</f>
        <v>202309091227</v>
      </c>
      <c r="D423" s="6" t="s">
        <v>428</v>
      </c>
      <c r="E423" s="7">
        <v>0</v>
      </c>
      <c r="F423" s="6" t="s">
        <v>91</v>
      </c>
    </row>
    <row r="424" s="3" customFormat="1" ht="27" customHeight="1" spans="1:6">
      <c r="A424" s="6">
        <v>422</v>
      </c>
      <c r="B424" s="6" t="s">
        <v>228</v>
      </c>
      <c r="C424" s="6" t="str">
        <f>"202309091506"</f>
        <v>202309091506</v>
      </c>
      <c r="D424" s="6" t="s">
        <v>429</v>
      </c>
      <c r="E424" s="7">
        <v>0</v>
      </c>
      <c r="F424" s="6" t="s">
        <v>91</v>
      </c>
    </row>
    <row r="425" s="3" customFormat="1" ht="27" customHeight="1" spans="1:6">
      <c r="A425" s="6">
        <v>423</v>
      </c>
      <c r="B425" s="6" t="s">
        <v>228</v>
      </c>
      <c r="C425" s="6" t="str">
        <f>"202309090908"</f>
        <v>202309090908</v>
      </c>
      <c r="D425" s="6" t="s">
        <v>430</v>
      </c>
      <c r="E425" s="7">
        <v>0</v>
      </c>
      <c r="F425" s="6" t="s">
        <v>91</v>
      </c>
    </row>
    <row r="426" s="3" customFormat="1" ht="27" customHeight="1" spans="1:6">
      <c r="A426" s="6">
        <v>424</v>
      </c>
      <c r="B426" s="6" t="s">
        <v>228</v>
      </c>
      <c r="C426" s="6" t="str">
        <f>"202309091428"</f>
        <v>202309091428</v>
      </c>
      <c r="D426" s="6" t="s">
        <v>431</v>
      </c>
      <c r="E426" s="7">
        <v>0</v>
      </c>
      <c r="F426" s="6" t="s">
        <v>91</v>
      </c>
    </row>
    <row r="427" s="3" customFormat="1" ht="27" customHeight="1" spans="1:6">
      <c r="A427" s="6">
        <v>425</v>
      </c>
      <c r="B427" s="6" t="s">
        <v>228</v>
      </c>
      <c r="C427" s="6" t="str">
        <f>"202309090928"</f>
        <v>202309090928</v>
      </c>
      <c r="D427" s="6" t="s">
        <v>432</v>
      </c>
      <c r="E427" s="7">
        <v>0</v>
      </c>
      <c r="F427" s="6" t="s">
        <v>91</v>
      </c>
    </row>
    <row r="428" s="3" customFormat="1" ht="27" customHeight="1" spans="1:6">
      <c r="A428" s="6">
        <v>426</v>
      </c>
      <c r="B428" s="6" t="s">
        <v>228</v>
      </c>
      <c r="C428" s="6" t="str">
        <f>"202309091114"</f>
        <v>202309091114</v>
      </c>
      <c r="D428" s="6" t="s">
        <v>433</v>
      </c>
      <c r="E428" s="7">
        <v>0</v>
      </c>
      <c r="F428" s="6" t="s">
        <v>91</v>
      </c>
    </row>
    <row r="429" s="3" customFormat="1" ht="27" customHeight="1" spans="1:6">
      <c r="A429" s="6">
        <v>427</v>
      </c>
      <c r="B429" s="6" t="s">
        <v>228</v>
      </c>
      <c r="C429" s="6" t="str">
        <f>"202309091117"</f>
        <v>202309091117</v>
      </c>
      <c r="D429" s="6" t="s">
        <v>434</v>
      </c>
      <c r="E429" s="7">
        <v>0</v>
      </c>
      <c r="F429" s="6" t="s">
        <v>91</v>
      </c>
    </row>
    <row r="430" s="3" customFormat="1" ht="27" customHeight="1" spans="1:6">
      <c r="A430" s="6">
        <v>428</v>
      </c>
      <c r="B430" s="6" t="s">
        <v>228</v>
      </c>
      <c r="C430" s="6" t="str">
        <f>"202309091713"</f>
        <v>202309091713</v>
      </c>
      <c r="D430" s="6" t="s">
        <v>435</v>
      </c>
      <c r="E430" s="7">
        <v>0</v>
      </c>
      <c r="F430" s="6" t="s">
        <v>91</v>
      </c>
    </row>
    <row r="431" s="3" customFormat="1" ht="27" customHeight="1" spans="1:6">
      <c r="A431" s="6">
        <v>429</v>
      </c>
      <c r="B431" s="6" t="s">
        <v>228</v>
      </c>
      <c r="C431" s="6" t="str">
        <f>"202309090909"</f>
        <v>202309090909</v>
      </c>
      <c r="D431" s="6" t="s">
        <v>436</v>
      </c>
      <c r="E431" s="7">
        <v>0</v>
      </c>
      <c r="F431" s="6" t="s">
        <v>91</v>
      </c>
    </row>
    <row r="432" s="3" customFormat="1" ht="27" customHeight="1" spans="1:6">
      <c r="A432" s="6">
        <v>430</v>
      </c>
      <c r="B432" s="6" t="s">
        <v>228</v>
      </c>
      <c r="C432" s="6" t="str">
        <f>"202309091008"</f>
        <v>202309091008</v>
      </c>
      <c r="D432" s="6" t="s">
        <v>437</v>
      </c>
      <c r="E432" s="7">
        <v>0</v>
      </c>
      <c r="F432" s="6" t="s">
        <v>91</v>
      </c>
    </row>
    <row r="433" s="3" customFormat="1" ht="27" customHeight="1" spans="1:6">
      <c r="A433" s="6">
        <v>431</v>
      </c>
      <c r="B433" s="6" t="s">
        <v>228</v>
      </c>
      <c r="C433" s="6" t="str">
        <f>"202309091807"</f>
        <v>202309091807</v>
      </c>
      <c r="D433" s="6" t="s">
        <v>438</v>
      </c>
      <c r="E433" s="7">
        <v>0</v>
      </c>
      <c r="F433" s="6" t="s">
        <v>91</v>
      </c>
    </row>
    <row r="434" s="3" customFormat="1" ht="27" customHeight="1" spans="1:6">
      <c r="A434" s="6">
        <v>432</v>
      </c>
      <c r="B434" s="6" t="s">
        <v>228</v>
      </c>
      <c r="C434" s="6" t="str">
        <f>"202309091525"</f>
        <v>202309091525</v>
      </c>
      <c r="D434" s="6" t="s">
        <v>439</v>
      </c>
      <c r="E434" s="7">
        <v>0</v>
      </c>
      <c r="F434" s="6" t="s">
        <v>91</v>
      </c>
    </row>
    <row r="435" s="3" customFormat="1" ht="27" customHeight="1" spans="1:6">
      <c r="A435" s="6">
        <v>433</v>
      </c>
      <c r="B435" s="6" t="s">
        <v>228</v>
      </c>
      <c r="C435" s="6" t="str">
        <f>"202309091121"</f>
        <v>202309091121</v>
      </c>
      <c r="D435" s="6" t="s">
        <v>440</v>
      </c>
      <c r="E435" s="7">
        <v>0</v>
      </c>
      <c r="F435" s="6" t="s">
        <v>91</v>
      </c>
    </row>
    <row r="436" s="3" customFormat="1" ht="27" customHeight="1" spans="1:6">
      <c r="A436" s="6">
        <v>434</v>
      </c>
      <c r="B436" s="6" t="s">
        <v>228</v>
      </c>
      <c r="C436" s="6" t="str">
        <f>"202309091403"</f>
        <v>202309091403</v>
      </c>
      <c r="D436" s="6" t="s">
        <v>441</v>
      </c>
      <c r="E436" s="7">
        <v>0</v>
      </c>
      <c r="F436" s="6" t="s">
        <v>91</v>
      </c>
    </row>
    <row r="437" s="3" customFormat="1" ht="27" customHeight="1" spans="1:6">
      <c r="A437" s="6">
        <v>435</v>
      </c>
      <c r="B437" s="6" t="s">
        <v>228</v>
      </c>
      <c r="C437" s="6" t="str">
        <f>"202309091108"</f>
        <v>202309091108</v>
      </c>
      <c r="D437" s="6" t="s">
        <v>442</v>
      </c>
      <c r="E437" s="7">
        <v>0</v>
      </c>
      <c r="F437" s="6" t="s">
        <v>91</v>
      </c>
    </row>
    <row r="438" s="3" customFormat="1" ht="27" customHeight="1" spans="1:6">
      <c r="A438" s="6">
        <v>436</v>
      </c>
      <c r="B438" s="6" t="s">
        <v>228</v>
      </c>
      <c r="C438" s="6" t="str">
        <f>"202309091404"</f>
        <v>202309091404</v>
      </c>
      <c r="D438" s="6" t="s">
        <v>443</v>
      </c>
      <c r="E438" s="7">
        <v>0</v>
      </c>
      <c r="F438" s="6" t="s">
        <v>91</v>
      </c>
    </row>
    <row r="439" s="3" customFormat="1" ht="27" customHeight="1" spans="1:6">
      <c r="A439" s="6">
        <v>437</v>
      </c>
      <c r="B439" s="6" t="s">
        <v>228</v>
      </c>
      <c r="C439" s="6" t="str">
        <f>"202309090904"</f>
        <v>202309090904</v>
      </c>
      <c r="D439" s="6" t="s">
        <v>444</v>
      </c>
      <c r="E439" s="7">
        <v>0</v>
      </c>
      <c r="F439" s="6" t="s">
        <v>91</v>
      </c>
    </row>
    <row r="440" s="3" customFormat="1" ht="27" customHeight="1" spans="1:6">
      <c r="A440" s="6">
        <v>438</v>
      </c>
      <c r="B440" s="6" t="s">
        <v>228</v>
      </c>
      <c r="C440" s="6" t="str">
        <f>"202309091815"</f>
        <v>202309091815</v>
      </c>
      <c r="D440" s="6" t="s">
        <v>445</v>
      </c>
      <c r="E440" s="7">
        <v>0</v>
      </c>
      <c r="F440" s="6" t="s">
        <v>91</v>
      </c>
    </row>
    <row r="441" s="3" customFormat="1" ht="27" customHeight="1" spans="1:6">
      <c r="A441" s="6">
        <v>439</v>
      </c>
      <c r="B441" s="6" t="s">
        <v>228</v>
      </c>
      <c r="C441" s="6" t="str">
        <f>"202309091819"</f>
        <v>202309091819</v>
      </c>
      <c r="D441" s="6" t="s">
        <v>446</v>
      </c>
      <c r="E441" s="7">
        <v>0</v>
      </c>
      <c r="F441" s="6" t="s">
        <v>91</v>
      </c>
    </row>
    <row r="442" s="3" customFormat="1" ht="27" customHeight="1" spans="1:6">
      <c r="A442" s="6">
        <v>440</v>
      </c>
      <c r="B442" s="6" t="s">
        <v>228</v>
      </c>
      <c r="C442" s="6" t="str">
        <f>"202309091026"</f>
        <v>202309091026</v>
      </c>
      <c r="D442" s="6" t="s">
        <v>447</v>
      </c>
      <c r="E442" s="7">
        <v>0</v>
      </c>
      <c r="F442" s="6" t="s">
        <v>91</v>
      </c>
    </row>
    <row r="443" s="3" customFormat="1" ht="27" customHeight="1" spans="1:6">
      <c r="A443" s="6">
        <v>441</v>
      </c>
      <c r="B443" s="6" t="s">
        <v>228</v>
      </c>
      <c r="C443" s="6" t="str">
        <f>"202309090905"</f>
        <v>202309090905</v>
      </c>
      <c r="D443" s="6" t="s">
        <v>448</v>
      </c>
      <c r="E443" s="7">
        <v>0</v>
      </c>
      <c r="F443" s="6" t="s">
        <v>91</v>
      </c>
    </row>
    <row r="444" s="3" customFormat="1" ht="27" customHeight="1" spans="1:6">
      <c r="A444" s="6">
        <v>442</v>
      </c>
      <c r="B444" s="6" t="s">
        <v>228</v>
      </c>
      <c r="C444" s="6" t="str">
        <f>"202309091130"</f>
        <v>202309091130</v>
      </c>
      <c r="D444" s="6" t="s">
        <v>449</v>
      </c>
      <c r="E444" s="7">
        <v>0</v>
      </c>
      <c r="F444" s="6" t="s">
        <v>91</v>
      </c>
    </row>
    <row r="445" s="3" customFormat="1" ht="27" customHeight="1" spans="1:6">
      <c r="A445" s="6">
        <v>443</v>
      </c>
      <c r="B445" s="6" t="s">
        <v>228</v>
      </c>
      <c r="C445" s="6" t="str">
        <f>"202309091817"</f>
        <v>202309091817</v>
      </c>
      <c r="D445" s="6" t="s">
        <v>450</v>
      </c>
      <c r="E445" s="7">
        <v>0</v>
      </c>
      <c r="F445" s="6" t="s">
        <v>91</v>
      </c>
    </row>
    <row r="446" s="3" customFormat="1" ht="27" customHeight="1" spans="1:6">
      <c r="A446" s="6">
        <v>444</v>
      </c>
      <c r="B446" s="6" t="s">
        <v>228</v>
      </c>
      <c r="C446" s="6" t="str">
        <f>"202309091617"</f>
        <v>202309091617</v>
      </c>
      <c r="D446" s="6" t="s">
        <v>451</v>
      </c>
      <c r="E446" s="7">
        <v>0</v>
      </c>
      <c r="F446" s="6" t="s">
        <v>91</v>
      </c>
    </row>
    <row r="447" s="3" customFormat="1" ht="27" customHeight="1" spans="1:6">
      <c r="A447" s="6">
        <v>445</v>
      </c>
      <c r="B447" s="6" t="s">
        <v>228</v>
      </c>
      <c r="C447" s="6" t="str">
        <f>"202309091219"</f>
        <v>202309091219</v>
      </c>
      <c r="D447" s="6" t="s">
        <v>452</v>
      </c>
      <c r="E447" s="7">
        <v>0</v>
      </c>
      <c r="F447" s="6" t="s">
        <v>91</v>
      </c>
    </row>
    <row r="448" s="3" customFormat="1" ht="27" customHeight="1" spans="1:6">
      <c r="A448" s="6">
        <v>446</v>
      </c>
      <c r="B448" s="6" t="s">
        <v>228</v>
      </c>
      <c r="C448" s="6" t="str">
        <f>"202309090902"</f>
        <v>202309090902</v>
      </c>
      <c r="D448" s="6" t="s">
        <v>453</v>
      </c>
      <c r="E448" s="7">
        <v>0</v>
      </c>
      <c r="F448" s="6" t="s">
        <v>91</v>
      </c>
    </row>
    <row r="449" s="3" customFormat="1" ht="27" customHeight="1" spans="1:6">
      <c r="A449" s="6">
        <v>447</v>
      </c>
      <c r="B449" s="6" t="s">
        <v>228</v>
      </c>
      <c r="C449" s="6" t="str">
        <f>"202309091723"</f>
        <v>202309091723</v>
      </c>
      <c r="D449" s="6" t="s">
        <v>454</v>
      </c>
      <c r="E449" s="7">
        <v>0</v>
      </c>
      <c r="F449" s="6" t="s">
        <v>91</v>
      </c>
    </row>
    <row r="450" s="3" customFormat="1" ht="27" customHeight="1" spans="1:6">
      <c r="A450" s="6">
        <v>448</v>
      </c>
      <c r="B450" s="6" t="s">
        <v>228</v>
      </c>
      <c r="C450" s="6" t="str">
        <f>"202309091810"</f>
        <v>202309091810</v>
      </c>
      <c r="D450" s="6" t="s">
        <v>455</v>
      </c>
      <c r="E450" s="7">
        <v>0</v>
      </c>
      <c r="F450" s="6" t="s">
        <v>91</v>
      </c>
    </row>
    <row r="451" s="3" customFormat="1" ht="27" customHeight="1" spans="1:6">
      <c r="A451" s="6">
        <v>449</v>
      </c>
      <c r="B451" s="6" t="s">
        <v>228</v>
      </c>
      <c r="C451" s="6" t="str">
        <f>"202309091226"</f>
        <v>202309091226</v>
      </c>
      <c r="D451" s="6" t="s">
        <v>456</v>
      </c>
      <c r="E451" s="7">
        <v>0</v>
      </c>
      <c r="F451" s="6" t="s">
        <v>91</v>
      </c>
    </row>
    <row r="452" s="3" customFormat="1" ht="27" customHeight="1" spans="1:6">
      <c r="A452" s="6">
        <v>450</v>
      </c>
      <c r="B452" s="6" t="s">
        <v>228</v>
      </c>
      <c r="C452" s="6" t="str">
        <f>"202309091128"</f>
        <v>202309091128</v>
      </c>
      <c r="D452" s="6" t="s">
        <v>457</v>
      </c>
      <c r="E452" s="7">
        <v>0</v>
      </c>
      <c r="F452" s="6" t="s">
        <v>91</v>
      </c>
    </row>
    <row r="453" s="3" customFormat="1" ht="27" customHeight="1" spans="1:6">
      <c r="A453" s="6">
        <v>451</v>
      </c>
      <c r="B453" s="6" t="s">
        <v>228</v>
      </c>
      <c r="C453" s="6" t="str">
        <f>"202309091123"</f>
        <v>202309091123</v>
      </c>
      <c r="D453" s="6" t="s">
        <v>458</v>
      </c>
      <c r="E453" s="7">
        <v>0</v>
      </c>
      <c r="F453" s="6" t="s">
        <v>91</v>
      </c>
    </row>
    <row r="454" s="3" customFormat="1" ht="27" customHeight="1" spans="1:6">
      <c r="A454" s="6">
        <v>452</v>
      </c>
      <c r="B454" s="6" t="s">
        <v>228</v>
      </c>
      <c r="C454" s="6" t="str">
        <f>"202309091730"</f>
        <v>202309091730</v>
      </c>
      <c r="D454" s="6" t="s">
        <v>459</v>
      </c>
      <c r="E454" s="7">
        <v>0</v>
      </c>
      <c r="F454" s="6" t="s">
        <v>91</v>
      </c>
    </row>
    <row r="455" s="3" customFormat="1" ht="27" customHeight="1" spans="1:6">
      <c r="A455" s="6">
        <v>453</v>
      </c>
      <c r="B455" s="6" t="s">
        <v>228</v>
      </c>
      <c r="C455" s="6" t="str">
        <f>"202309091625"</f>
        <v>202309091625</v>
      </c>
      <c r="D455" s="6" t="s">
        <v>460</v>
      </c>
      <c r="E455" s="7">
        <v>0</v>
      </c>
      <c r="F455" s="6" t="s">
        <v>91</v>
      </c>
    </row>
    <row r="456" s="3" customFormat="1" ht="27" customHeight="1" spans="1:6">
      <c r="A456" s="6">
        <v>454</v>
      </c>
      <c r="B456" s="6" t="s">
        <v>228</v>
      </c>
      <c r="C456" s="6" t="str">
        <f>"202309091709"</f>
        <v>202309091709</v>
      </c>
      <c r="D456" s="6" t="s">
        <v>461</v>
      </c>
      <c r="E456" s="7">
        <v>0</v>
      </c>
      <c r="F456" s="6" t="s">
        <v>91</v>
      </c>
    </row>
    <row r="457" s="3" customFormat="1" ht="27" customHeight="1" spans="1:6">
      <c r="A457" s="6">
        <v>455</v>
      </c>
      <c r="B457" s="6" t="s">
        <v>228</v>
      </c>
      <c r="C457" s="6" t="str">
        <f>"202309091409"</f>
        <v>202309091409</v>
      </c>
      <c r="D457" s="6" t="s">
        <v>462</v>
      </c>
      <c r="E457" s="7">
        <v>0</v>
      </c>
      <c r="F457" s="6" t="s">
        <v>91</v>
      </c>
    </row>
    <row r="458" s="3" customFormat="1" ht="27" customHeight="1" spans="1:6">
      <c r="A458" s="6">
        <v>456</v>
      </c>
      <c r="B458" s="6" t="s">
        <v>228</v>
      </c>
      <c r="C458" s="6" t="str">
        <f>"202309091601"</f>
        <v>202309091601</v>
      </c>
      <c r="D458" s="6" t="s">
        <v>463</v>
      </c>
      <c r="E458" s="7">
        <v>0</v>
      </c>
      <c r="F458" s="6" t="s">
        <v>91</v>
      </c>
    </row>
    <row r="459" s="3" customFormat="1" ht="27" customHeight="1" spans="1:6">
      <c r="A459" s="6">
        <v>457</v>
      </c>
      <c r="B459" s="6" t="s">
        <v>228</v>
      </c>
      <c r="C459" s="6" t="str">
        <f>"202309091109"</f>
        <v>202309091109</v>
      </c>
      <c r="D459" s="6" t="s">
        <v>464</v>
      </c>
      <c r="E459" s="7">
        <v>0</v>
      </c>
      <c r="F459" s="6" t="s">
        <v>91</v>
      </c>
    </row>
    <row r="460" s="3" customFormat="1" ht="27" customHeight="1" spans="1:6">
      <c r="A460" s="6">
        <v>458</v>
      </c>
      <c r="B460" s="6" t="s">
        <v>228</v>
      </c>
      <c r="C460" s="6" t="str">
        <f>"202309091314"</f>
        <v>202309091314</v>
      </c>
      <c r="D460" s="6" t="s">
        <v>465</v>
      </c>
      <c r="E460" s="7">
        <v>0</v>
      </c>
      <c r="F460" s="6" t="s">
        <v>91</v>
      </c>
    </row>
    <row r="461" s="3" customFormat="1" ht="27" customHeight="1" spans="1:6">
      <c r="A461" s="6">
        <v>459</v>
      </c>
      <c r="B461" s="6" t="s">
        <v>228</v>
      </c>
      <c r="C461" s="6" t="str">
        <f>"202309091523"</f>
        <v>202309091523</v>
      </c>
      <c r="D461" s="6" t="s">
        <v>466</v>
      </c>
      <c r="E461" s="7">
        <v>0</v>
      </c>
      <c r="F461" s="6" t="s">
        <v>91</v>
      </c>
    </row>
    <row r="462" s="3" customFormat="1" ht="27" customHeight="1" spans="1:6">
      <c r="A462" s="6">
        <v>460</v>
      </c>
      <c r="B462" s="6" t="s">
        <v>228</v>
      </c>
      <c r="C462" s="6" t="str">
        <f>"202309091413"</f>
        <v>202309091413</v>
      </c>
      <c r="D462" s="6" t="s">
        <v>467</v>
      </c>
      <c r="E462" s="7">
        <v>0</v>
      </c>
      <c r="F462" s="6" t="s">
        <v>91</v>
      </c>
    </row>
    <row r="463" s="3" customFormat="1" ht="27" customHeight="1" spans="1:6">
      <c r="A463" s="6">
        <v>461</v>
      </c>
      <c r="B463" s="6" t="s">
        <v>228</v>
      </c>
      <c r="C463" s="6" t="str">
        <f>"202309090914"</f>
        <v>202309090914</v>
      </c>
      <c r="D463" s="6" t="s">
        <v>468</v>
      </c>
      <c r="E463" s="7">
        <v>0</v>
      </c>
      <c r="F463" s="6" t="s">
        <v>91</v>
      </c>
    </row>
    <row r="464" s="3" customFormat="1" ht="27" customHeight="1" spans="1:6">
      <c r="A464" s="6">
        <v>462</v>
      </c>
      <c r="B464" s="6" t="s">
        <v>228</v>
      </c>
      <c r="C464" s="6" t="str">
        <f>"202309091009"</f>
        <v>202309091009</v>
      </c>
      <c r="D464" s="6" t="s">
        <v>469</v>
      </c>
      <c r="E464" s="7">
        <v>0</v>
      </c>
      <c r="F464" s="6" t="s">
        <v>91</v>
      </c>
    </row>
    <row r="465" s="3" customFormat="1" ht="27" customHeight="1" spans="1:6">
      <c r="A465" s="6">
        <v>463</v>
      </c>
      <c r="B465" s="6" t="s">
        <v>228</v>
      </c>
      <c r="C465" s="6" t="str">
        <f>"202309090906"</f>
        <v>202309090906</v>
      </c>
      <c r="D465" s="6" t="s">
        <v>470</v>
      </c>
      <c r="E465" s="7">
        <v>0</v>
      </c>
      <c r="F465" s="6" t="s">
        <v>91</v>
      </c>
    </row>
    <row r="466" s="3" customFormat="1" ht="27" customHeight="1" spans="1:6">
      <c r="A466" s="6">
        <v>464</v>
      </c>
      <c r="B466" s="6" t="s">
        <v>228</v>
      </c>
      <c r="C466" s="6" t="str">
        <f>"202309091228"</f>
        <v>202309091228</v>
      </c>
      <c r="D466" s="6" t="s">
        <v>471</v>
      </c>
      <c r="E466" s="7">
        <v>0</v>
      </c>
      <c r="F466" s="6" t="s">
        <v>91</v>
      </c>
    </row>
    <row r="467" s="3" customFormat="1" ht="27" customHeight="1" spans="1:6">
      <c r="A467" s="6">
        <v>465</v>
      </c>
      <c r="B467" s="6" t="s">
        <v>228</v>
      </c>
      <c r="C467" s="6" t="str">
        <f>"202309091218"</f>
        <v>202309091218</v>
      </c>
      <c r="D467" s="6" t="s">
        <v>472</v>
      </c>
      <c r="E467" s="7">
        <v>0</v>
      </c>
      <c r="F467" s="6" t="s">
        <v>91</v>
      </c>
    </row>
    <row r="468" s="3" customFormat="1" ht="27" customHeight="1" spans="1:6">
      <c r="A468" s="6">
        <v>466</v>
      </c>
      <c r="B468" s="6" t="s">
        <v>228</v>
      </c>
      <c r="C468" s="6" t="str">
        <f>"202309091426"</f>
        <v>202309091426</v>
      </c>
      <c r="D468" s="6" t="s">
        <v>473</v>
      </c>
      <c r="E468" s="7">
        <v>0</v>
      </c>
      <c r="F468" s="6" t="s">
        <v>91</v>
      </c>
    </row>
    <row r="469" s="3" customFormat="1" ht="27" customHeight="1" spans="1:6">
      <c r="A469" s="6">
        <v>467</v>
      </c>
      <c r="B469" s="6" t="s">
        <v>228</v>
      </c>
      <c r="C469" s="6" t="str">
        <f>"202309091501"</f>
        <v>202309091501</v>
      </c>
      <c r="D469" s="6" t="s">
        <v>474</v>
      </c>
      <c r="E469" s="7">
        <v>0</v>
      </c>
      <c r="F469" s="6" t="s">
        <v>91</v>
      </c>
    </row>
    <row r="470" s="3" customFormat="1" ht="27" customHeight="1" spans="1:6">
      <c r="A470" s="6">
        <v>468</v>
      </c>
      <c r="B470" s="6" t="s">
        <v>228</v>
      </c>
      <c r="C470" s="6" t="str">
        <f>"202309091612"</f>
        <v>202309091612</v>
      </c>
      <c r="D470" s="6" t="s">
        <v>475</v>
      </c>
      <c r="E470" s="7">
        <v>0</v>
      </c>
      <c r="F470" s="6" t="s">
        <v>91</v>
      </c>
    </row>
    <row r="471" s="3" customFormat="1" ht="27" customHeight="1" spans="1:6">
      <c r="A471" s="6">
        <v>469</v>
      </c>
      <c r="B471" s="6" t="s">
        <v>228</v>
      </c>
      <c r="C471" s="6" t="str">
        <f>"202309091620"</f>
        <v>202309091620</v>
      </c>
      <c r="D471" s="6" t="s">
        <v>476</v>
      </c>
      <c r="E471" s="7">
        <v>0</v>
      </c>
      <c r="F471" s="6" t="s">
        <v>91</v>
      </c>
    </row>
    <row r="472" s="3" customFormat="1" ht="27" customHeight="1" spans="1:6">
      <c r="A472" s="6">
        <v>470</v>
      </c>
      <c r="B472" s="6" t="s">
        <v>228</v>
      </c>
      <c r="C472" s="6" t="str">
        <f>"202309091626"</f>
        <v>202309091626</v>
      </c>
      <c r="D472" s="6" t="s">
        <v>477</v>
      </c>
      <c r="E472" s="7">
        <v>0</v>
      </c>
      <c r="F472" s="6" t="s">
        <v>91</v>
      </c>
    </row>
    <row r="473" s="3" customFormat="1" ht="27" customHeight="1" spans="1:6">
      <c r="A473" s="6">
        <v>471</v>
      </c>
      <c r="B473" s="6" t="s">
        <v>228</v>
      </c>
      <c r="C473" s="6" t="str">
        <f>"202309090917"</f>
        <v>202309090917</v>
      </c>
      <c r="D473" s="6" t="s">
        <v>478</v>
      </c>
      <c r="E473" s="7">
        <v>0</v>
      </c>
      <c r="F473" s="6" t="s">
        <v>91</v>
      </c>
    </row>
    <row r="474" s="3" customFormat="1" ht="27" customHeight="1" spans="1:6">
      <c r="A474" s="6">
        <v>472</v>
      </c>
      <c r="B474" s="6" t="s">
        <v>228</v>
      </c>
      <c r="C474" s="6" t="str">
        <f>"202309091616"</f>
        <v>202309091616</v>
      </c>
      <c r="D474" s="6" t="s">
        <v>479</v>
      </c>
      <c r="E474" s="7">
        <v>0</v>
      </c>
      <c r="F474" s="6" t="s">
        <v>91</v>
      </c>
    </row>
    <row r="475" s="3" customFormat="1" ht="27" customHeight="1" spans="1:6">
      <c r="A475" s="6">
        <v>473</v>
      </c>
      <c r="B475" s="6" t="s">
        <v>228</v>
      </c>
      <c r="C475" s="6" t="str">
        <f>"202309091621"</f>
        <v>202309091621</v>
      </c>
      <c r="D475" s="6" t="s">
        <v>480</v>
      </c>
      <c r="E475" s="7">
        <v>0</v>
      </c>
      <c r="F475" s="6" t="s">
        <v>91</v>
      </c>
    </row>
    <row r="476" s="3" customFormat="1" ht="27" customHeight="1" spans="1:6">
      <c r="A476" s="6">
        <v>474</v>
      </c>
      <c r="B476" s="6" t="s">
        <v>228</v>
      </c>
      <c r="C476" s="6" t="str">
        <f>"202309091414"</f>
        <v>202309091414</v>
      </c>
      <c r="D476" s="6" t="s">
        <v>481</v>
      </c>
      <c r="E476" s="7">
        <v>0</v>
      </c>
      <c r="F476" s="6" t="s">
        <v>91</v>
      </c>
    </row>
    <row r="477" s="3" customFormat="1" ht="27" customHeight="1" spans="1:6">
      <c r="A477" s="6">
        <v>475</v>
      </c>
      <c r="B477" s="6" t="s">
        <v>228</v>
      </c>
      <c r="C477" s="6" t="str">
        <f>"202309091118"</f>
        <v>202309091118</v>
      </c>
      <c r="D477" s="6" t="s">
        <v>482</v>
      </c>
      <c r="E477" s="7">
        <v>0</v>
      </c>
      <c r="F477" s="6" t="s">
        <v>91</v>
      </c>
    </row>
    <row r="478" s="3" customFormat="1" ht="27" customHeight="1" spans="1:6">
      <c r="A478" s="6">
        <v>476</v>
      </c>
      <c r="B478" s="6" t="s">
        <v>228</v>
      </c>
      <c r="C478" s="6" t="str">
        <f>"202309091804"</f>
        <v>202309091804</v>
      </c>
      <c r="D478" s="6" t="s">
        <v>483</v>
      </c>
      <c r="E478" s="7">
        <v>0</v>
      </c>
      <c r="F478" s="6" t="s">
        <v>91</v>
      </c>
    </row>
    <row r="479" s="3" customFormat="1" ht="27" customHeight="1" spans="1:6">
      <c r="A479" s="6">
        <v>477</v>
      </c>
      <c r="B479" s="6" t="s">
        <v>228</v>
      </c>
      <c r="C479" s="6" t="str">
        <f>"202309091518"</f>
        <v>202309091518</v>
      </c>
      <c r="D479" s="6" t="s">
        <v>484</v>
      </c>
      <c r="E479" s="7">
        <v>0</v>
      </c>
      <c r="F479" s="6" t="s">
        <v>91</v>
      </c>
    </row>
    <row r="480" s="3" customFormat="1" ht="27" customHeight="1" spans="1:6">
      <c r="A480" s="6">
        <v>478</v>
      </c>
      <c r="B480" s="6" t="s">
        <v>228</v>
      </c>
      <c r="C480" s="6" t="str">
        <f>"202309091020"</f>
        <v>202309091020</v>
      </c>
      <c r="D480" s="6" t="s">
        <v>485</v>
      </c>
      <c r="E480" s="7">
        <v>0</v>
      </c>
      <c r="F480" s="6" t="s">
        <v>91</v>
      </c>
    </row>
    <row r="481" s="3" customFormat="1" ht="27" customHeight="1" spans="1:6">
      <c r="A481" s="6">
        <v>479</v>
      </c>
      <c r="B481" s="6" t="s">
        <v>228</v>
      </c>
      <c r="C481" s="6" t="str">
        <f>"202309091310"</f>
        <v>202309091310</v>
      </c>
      <c r="D481" s="6" t="s">
        <v>486</v>
      </c>
      <c r="E481" s="7">
        <v>0</v>
      </c>
      <c r="F481" s="6" t="s">
        <v>91</v>
      </c>
    </row>
    <row r="482" s="3" customFormat="1" ht="27" customHeight="1" spans="1:6">
      <c r="A482" s="6">
        <v>480</v>
      </c>
      <c r="B482" s="6" t="s">
        <v>228</v>
      </c>
      <c r="C482" s="6" t="str">
        <f>"202309091328"</f>
        <v>202309091328</v>
      </c>
      <c r="D482" s="6" t="s">
        <v>487</v>
      </c>
      <c r="E482" s="7">
        <v>0</v>
      </c>
      <c r="F482" s="6" t="s">
        <v>91</v>
      </c>
    </row>
    <row r="483" s="3" customFormat="1" ht="27" customHeight="1" spans="1:6">
      <c r="A483" s="6">
        <v>481</v>
      </c>
      <c r="B483" s="6" t="s">
        <v>228</v>
      </c>
      <c r="C483" s="6" t="str">
        <f>"202309091329"</f>
        <v>202309091329</v>
      </c>
      <c r="D483" s="6" t="s">
        <v>488</v>
      </c>
      <c r="E483" s="7">
        <v>0</v>
      </c>
      <c r="F483" s="6" t="s">
        <v>91</v>
      </c>
    </row>
    <row r="484" s="3" customFormat="1" ht="27" customHeight="1" spans="1:6">
      <c r="A484" s="6">
        <v>482</v>
      </c>
      <c r="B484" s="6" t="s">
        <v>228</v>
      </c>
      <c r="C484" s="6" t="str">
        <f>"202309091222"</f>
        <v>202309091222</v>
      </c>
      <c r="D484" s="6" t="s">
        <v>489</v>
      </c>
      <c r="E484" s="7">
        <v>0</v>
      </c>
      <c r="F484" s="6" t="s">
        <v>91</v>
      </c>
    </row>
    <row r="485" s="3" customFormat="1" ht="27" customHeight="1" spans="1:6">
      <c r="A485" s="6">
        <v>483</v>
      </c>
      <c r="B485" s="6" t="s">
        <v>228</v>
      </c>
      <c r="C485" s="6" t="str">
        <f>"202309091205"</f>
        <v>202309091205</v>
      </c>
      <c r="D485" s="6" t="s">
        <v>490</v>
      </c>
      <c r="E485" s="7">
        <v>0</v>
      </c>
      <c r="F485" s="6" t="s">
        <v>91</v>
      </c>
    </row>
    <row r="486" s="3" customFormat="1" ht="27" customHeight="1" spans="1:6">
      <c r="A486" s="6">
        <v>484</v>
      </c>
      <c r="B486" s="6" t="s">
        <v>228</v>
      </c>
      <c r="C486" s="6" t="str">
        <f>"202309091230"</f>
        <v>202309091230</v>
      </c>
      <c r="D486" s="6" t="s">
        <v>491</v>
      </c>
      <c r="E486" s="7">
        <v>0</v>
      </c>
      <c r="F486" s="6" t="s">
        <v>91</v>
      </c>
    </row>
    <row r="487" s="3" customFormat="1" ht="27" customHeight="1" spans="1:6">
      <c r="A487" s="6">
        <v>485</v>
      </c>
      <c r="B487" s="6" t="s">
        <v>228</v>
      </c>
      <c r="C487" s="6" t="str">
        <f>"202309091615"</f>
        <v>202309091615</v>
      </c>
      <c r="D487" s="6" t="s">
        <v>492</v>
      </c>
      <c r="E487" s="7">
        <v>0</v>
      </c>
      <c r="F487" s="6" t="s">
        <v>91</v>
      </c>
    </row>
    <row r="488" s="3" customFormat="1" ht="27" customHeight="1" spans="1:6">
      <c r="A488" s="6">
        <v>486</v>
      </c>
      <c r="B488" s="6" t="s">
        <v>228</v>
      </c>
      <c r="C488" s="6" t="str">
        <f>"202309091830"</f>
        <v>202309091830</v>
      </c>
      <c r="D488" s="6" t="s">
        <v>493</v>
      </c>
      <c r="E488" s="7">
        <v>0</v>
      </c>
      <c r="F488" s="6" t="s">
        <v>91</v>
      </c>
    </row>
    <row r="489" s="3" customFormat="1" ht="27" customHeight="1" spans="1:6">
      <c r="A489" s="6">
        <v>487</v>
      </c>
      <c r="B489" s="6" t="s">
        <v>228</v>
      </c>
      <c r="C489" s="6" t="str">
        <f>"202309090913"</f>
        <v>202309090913</v>
      </c>
      <c r="D489" s="6" t="s">
        <v>494</v>
      </c>
      <c r="E489" s="7">
        <v>0</v>
      </c>
      <c r="F489" s="6" t="s">
        <v>91</v>
      </c>
    </row>
    <row r="490" s="3" customFormat="1" ht="27" customHeight="1" spans="1:6">
      <c r="A490" s="6">
        <v>488</v>
      </c>
      <c r="B490" s="6" t="s">
        <v>228</v>
      </c>
      <c r="C490" s="6" t="str">
        <f>"202309091802"</f>
        <v>202309091802</v>
      </c>
      <c r="D490" s="6" t="s">
        <v>495</v>
      </c>
      <c r="E490" s="7">
        <v>0</v>
      </c>
      <c r="F490" s="6" t="s">
        <v>91</v>
      </c>
    </row>
    <row r="491" s="3" customFormat="1" ht="27" customHeight="1" spans="1:6">
      <c r="A491" s="6">
        <v>489</v>
      </c>
      <c r="B491" s="6" t="s">
        <v>228</v>
      </c>
      <c r="C491" s="6" t="str">
        <f>"202309091401"</f>
        <v>202309091401</v>
      </c>
      <c r="D491" s="6" t="s">
        <v>496</v>
      </c>
      <c r="E491" s="7">
        <v>0</v>
      </c>
      <c r="F491" s="6" t="s">
        <v>91</v>
      </c>
    </row>
    <row r="492" s="3" customFormat="1" ht="27" customHeight="1" spans="1:6">
      <c r="A492" s="6">
        <v>490</v>
      </c>
      <c r="B492" s="6" t="s">
        <v>228</v>
      </c>
      <c r="C492" s="6" t="str">
        <f>"202309091825"</f>
        <v>202309091825</v>
      </c>
      <c r="D492" s="6" t="s">
        <v>497</v>
      </c>
      <c r="E492" s="7">
        <v>0</v>
      </c>
      <c r="F492" s="6" t="s">
        <v>91</v>
      </c>
    </row>
    <row r="493" s="3" customFormat="1" ht="27" customHeight="1" spans="1:6">
      <c r="A493" s="6">
        <v>491</v>
      </c>
      <c r="B493" s="6" t="s">
        <v>228</v>
      </c>
      <c r="C493" s="6" t="str">
        <f>"202309090919"</f>
        <v>202309090919</v>
      </c>
      <c r="D493" s="6" t="s">
        <v>498</v>
      </c>
      <c r="E493" s="7">
        <v>0</v>
      </c>
      <c r="F493" s="6" t="s">
        <v>91</v>
      </c>
    </row>
    <row r="494" s="3" customFormat="1" ht="27" customHeight="1" spans="1:6">
      <c r="A494" s="6">
        <v>492</v>
      </c>
      <c r="B494" s="6" t="s">
        <v>228</v>
      </c>
      <c r="C494" s="6" t="str">
        <f>"202309090921"</f>
        <v>202309090921</v>
      </c>
      <c r="D494" s="6" t="s">
        <v>499</v>
      </c>
      <c r="E494" s="7">
        <v>0</v>
      </c>
      <c r="F494" s="6" t="s">
        <v>91</v>
      </c>
    </row>
    <row r="495" s="3" customFormat="1" ht="27" customHeight="1" spans="1:6">
      <c r="A495" s="6">
        <v>493</v>
      </c>
      <c r="B495" s="6" t="s">
        <v>228</v>
      </c>
      <c r="C495" s="6" t="str">
        <f>"202309091720"</f>
        <v>202309091720</v>
      </c>
      <c r="D495" s="6" t="s">
        <v>500</v>
      </c>
      <c r="E495" s="7">
        <v>0</v>
      </c>
      <c r="F495" s="6" t="s">
        <v>91</v>
      </c>
    </row>
    <row r="496" s="3" customFormat="1" ht="27" customHeight="1" spans="1:6">
      <c r="A496" s="6">
        <v>494</v>
      </c>
      <c r="B496" s="6" t="s">
        <v>228</v>
      </c>
      <c r="C496" s="6" t="str">
        <f>"202309091507"</f>
        <v>202309091507</v>
      </c>
      <c r="D496" s="6" t="s">
        <v>501</v>
      </c>
      <c r="E496" s="7">
        <v>0</v>
      </c>
      <c r="F496" s="6" t="s">
        <v>91</v>
      </c>
    </row>
    <row r="497" s="3" customFormat="1" ht="27" customHeight="1" spans="1:6">
      <c r="A497" s="6">
        <v>495</v>
      </c>
      <c r="B497" s="6" t="s">
        <v>228</v>
      </c>
      <c r="C497" s="6" t="str">
        <f>"202309091321"</f>
        <v>202309091321</v>
      </c>
      <c r="D497" s="6" t="s">
        <v>502</v>
      </c>
      <c r="E497" s="7">
        <v>0</v>
      </c>
      <c r="F497" s="6" t="s">
        <v>91</v>
      </c>
    </row>
    <row r="498" s="3" customFormat="1" ht="27" customHeight="1" spans="1:6">
      <c r="A498" s="6">
        <v>496</v>
      </c>
      <c r="B498" s="6" t="s">
        <v>228</v>
      </c>
      <c r="C498" s="6" t="str">
        <f>"202309091718"</f>
        <v>202309091718</v>
      </c>
      <c r="D498" s="6" t="s">
        <v>503</v>
      </c>
      <c r="E498" s="7">
        <v>0</v>
      </c>
      <c r="F498" s="6" t="s">
        <v>91</v>
      </c>
    </row>
    <row r="499" s="3" customFormat="1" ht="27" customHeight="1" spans="1:6">
      <c r="A499" s="6">
        <v>497</v>
      </c>
      <c r="B499" s="6" t="s">
        <v>228</v>
      </c>
      <c r="C499" s="6" t="str">
        <f>"202309091526"</f>
        <v>202309091526</v>
      </c>
      <c r="D499" s="6" t="s">
        <v>504</v>
      </c>
      <c r="E499" s="7">
        <v>0</v>
      </c>
      <c r="F499" s="6" t="s">
        <v>91</v>
      </c>
    </row>
    <row r="500" s="3" customFormat="1" ht="27" customHeight="1" spans="1:6">
      <c r="A500" s="6">
        <v>498</v>
      </c>
      <c r="B500" s="6" t="s">
        <v>228</v>
      </c>
      <c r="C500" s="6" t="str">
        <f>"202309091906"</f>
        <v>202309091906</v>
      </c>
      <c r="D500" s="6" t="s">
        <v>505</v>
      </c>
      <c r="E500" s="7">
        <v>0</v>
      </c>
      <c r="F500" s="6" t="s">
        <v>91</v>
      </c>
    </row>
    <row r="501" s="3" customFormat="1" ht="27" customHeight="1" spans="1:6">
      <c r="A501" s="6">
        <v>499</v>
      </c>
      <c r="B501" s="6" t="s">
        <v>228</v>
      </c>
      <c r="C501" s="6" t="str">
        <f>"202309091010"</f>
        <v>202309091010</v>
      </c>
      <c r="D501" s="6" t="s">
        <v>506</v>
      </c>
      <c r="E501" s="7">
        <v>0</v>
      </c>
      <c r="F501" s="6" t="s">
        <v>91</v>
      </c>
    </row>
    <row r="502" s="3" customFormat="1" ht="27" customHeight="1" spans="1:6">
      <c r="A502" s="6">
        <v>500</v>
      </c>
      <c r="B502" s="6" t="s">
        <v>228</v>
      </c>
      <c r="C502" s="6" t="str">
        <f>"202309091827"</f>
        <v>202309091827</v>
      </c>
      <c r="D502" s="6" t="s">
        <v>507</v>
      </c>
      <c r="E502" s="7">
        <v>0</v>
      </c>
      <c r="F502" s="6" t="s">
        <v>91</v>
      </c>
    </row>
    <row r="503" s="3" customFormat="1" ht="27" customHeight="1" spans="1:6">
      <c r="A503" s="6">
        <v>501</v>
      </c>
      <c r="B503" s="6" t="s">
        <v>228</v>
      </c>
      <c r="C503" s="6" t="str">
        <f>"202309091529"</f>
        <v>202309091529</v>
      </c>
      <c r="D503" s="6" t="s">
        <v>508</v>
      </c>
      <c r="E503" s="7">
        <v>0</v>
      </c>
      <c r="F503" s="6" t="s">
        <v>91</v>
      </c>
    </row>
    <row r="504" s="3" customFormat="1" ht="27" customHeight="1" spans="1:6">
      <c r="A504" s="6">
        <v>502</v>
      </c>
      <c r="B504" s="6" t="s">
        <v>228</v>
      </c>
      <c r="C504" s="6" t="str">
        <f>"202309091214"</f>
        <v>202309091214</v>
      </c>
      <c r="D504" s="6" t="s">
        <v>509</v>
      </c>
      <c r="E504" s="7">
        <v>0</v>
      </c>
      <c r="F504" s="6" t="s">
        <v>91</v>
      </c>
    </row>
    <row r="505" s="3" customFormat="1" ht="27" customHeight="1" spans="1:6">
      <c r="A505" s="6">
        <v>503</v>
      </c>
      <c r="B505" s="6" t="s">
        <v>228</v>
      </c>
      <c r="C505" s="6" t="str">
        <f>"202309091618"</f>
        <v>202309091618</v>
      </c>
      <c r="D505" s="6" t="s">
        <v>510</v>
      </c>
      <c r="E505" s="7">
        <v>0</v>
      </c>
      <c r="F505" s="6" t="s">
        <v>91</v>
      </c>
    </row>
    <row r="506" s="3" customFormat="1" ht="27" customHeight="1" spans="1:6">
      <c r="A506" s="6">
        <v>504</v>
      </c>
      <c r="B506" s="6" t="s">
        <v>228</v>
      </c>
      <c r="C506" s="6" t="str">
        <f>"202309091711"</f>
        <v>202309091711</v>
      </c>
      <c r="D506" s="6" t="s">
        <v>511</v>
      </c>
      <c r="E506" s="7">
        <v>0</v>
      </c>
      <c r="F506" s="6" t="s">
        <v>91</v>
      </c>
    </row>
    <row r="507" s="3" customFormat="1" ht="27" customHeight="1" spans="1:6">
      <c r="A507" s="6">
        <v>505</v>
      </c>
      <c r="B507" s="6" t="s">
        <v>228</v>
      </c>
      <c r="C507" s="6" t="str">
        <f>"202309091119"</f>
        <v>202309091119</v>
      </c>
      <c r="D507" s="6" t="s">
        <v>512</v>
      </c>
      <c r="E507" s="7">
        <v>0</v>
      </c>
      <c r="F507" s="6" t="s">
        <v>91</v>
      </c>
    </row>
    <row r="508" s="3" customFormat="1" ht="27" customHeight="1" spans="1:6">
      <c r="A508" s="6">
        <v>506</v>
      </c>
      <c r="B508" s="6" t="s">
        <v>228</v>
      </c>
      <c r="C508" s="6" t="str">
        <f>"202309091605"</f>
        <v>202309091605</v>
      </c>
      <c r="D508" s="6" t="s">
        <v>513</v>
      </c>
      <c r="E508" s="7">
        <v>0</v>
      </c>
      <c r="F508" s="6" t="s">
        <v>91</v>
      </c>
    </row>
    <row r="509" s="3" customFormat="1" ht="27" customHeight="1" spans="1:6">
      <c r="A509" s="6">
        <v>507</v>
      </c>
      <c r="B509" s="6" t="s">
        <v>228</v>
      </c>
      <c r="C509" s="6" t="str">
        <f>"202309091421"</f>
        <v>202309091421</v>
      </c>
      <c r="D509" s="6" t="s">
        <v>514</v>
      </c>
      <c r="E509" s="7">
        <v>0</v>
      </c>
      <c r="F509" s="6" t="s">
        <v>91</v>
      </c>
    </row>
    <row r="510" s="3" customFormat="1" ht="27" customHeight="1" spans="1:6">
      <c r="A510" s="6">
        <v>508</v>
      </c>
      <c r="B510" s="6" t="s">
        <v>228</v>
      </c>
      <c r="C510" s="6" t="str">
        <f>"202309091406"</f>
        <v>202309091406</v>
      </c>
      <c r="D510" s="6" t="s">
        <v>515</v>
      </c>
      <c r="E510" s="7">
        <v>0</v>
      </c>
      <c r="F510" s="6" t="s">
        <v>91</v>
      </c>
    </row>
    <row r="511" s="3" customFormat="1" ht="27" customHeight="1" spans="1:6">
      <c r="A511" s="6">
        <v>509</v>
      </c>
      <c r="B511" s="6" t="s">
        <v>228</v>
      </c>
      <c r="C511" s="6" t="str">
        <f>"202309091014"</f>
        <v>202309091014</v>
      </c>
      <c r="D511" s="6" t="s">
        <v>516</v>
      </c>
      <c r="E511" s="7">
        <v>0</v>
      </c>
      <c r="F511" s="6" t="s">
        <v>91</v>
      </c>
    </row>
    <row r="512" s="3" customFormat="1" ht="27" customHeight="1" spans="1:6">
      <c r="A512" s="6">
        <v>510</v>
      </c>
      <c r="B512" s="6" t="s">
        <v>228</v>
      </c>
      <c r="C512" s="6" t="str">
        <f>"202309091324"</f>
        <v>202309091324</v>
      </c>
      <c r="D512" s="6" t="s">
        <v>517</v>
      </c>
      <c r="E512" s="7">
        <v>0</v>
      </c>
      <c r="F512" s="6" t="s">
        <v>91</v>
      </c>
    </row>
    <row r="513" s="3" customFormat="1" ht="27" customHeight="1" spans="1:6">
      <c r="A513" s="6">
        <v>511</v>
      </c>
      <c r="B513" s="6" t="s">
        <v>228</v>
      </c>
      <c r="C513" s="6" t="str">
        <f>"202309091805"</f>
        <v>202309091805</v>
      </c>
      <c r="D513" s="6" t="s">
        <v>518</v>
      </c>
      <c r="E513" s="7">
        <v>0</v>
      </c>
      <c r="F513" s="6" t="s">
        <v>91</v>
      </c>
    </row>
    <row r="514" s="3" customFormat="1" ht="27" customHeight="1" spans="1:6">
      <c r="A514" s="6">
        <v>512</v>
      </c>
      <c r="B514" s="6" t="s">
        <v>228</v>
      </c>
      <c r="C514" s="6" t="str">
        <f>"202309091402"</f>
        <v>202309091402</v>
      </c>
      <c r="D514" s="6" t="s">
        <v>519</v>
      </c>
      <c r="E514" s="7">
        <v>0</v>
      </c>
      <c r="F514" s="6" t="s">
        <v>91</v>
      </c>
    </row>
    <row r="515" s="3" customFormat="1" ht="27" customHeight="1" spans="1:6">
      <c r="A515" s="6">
        <v>513</v>
      </c>
      <c r="B515" s="6" t="s">
        <v>228</v>
      </c>
      <c r="C515" s="6" t="str">
        <f>"202309091303"</f>
        <v>202309091303</v>
      </c>
      <c r="D515" s="6" t="s">
        <v>520</v>
      </c>
      <c r="E515" s="7">
        <v>0</v>
      </c>
      <c r="F515" s="6" t="s">
        <v>91</v>
      </c>
    </row>
    <row r="516" s="3" customFormat="1" ht="27" customHeight="1" spans="1:6">
      <c r="A516" s="6">
        <v>514</v>
      </c>
      <c r="B516" s="6" t="s">
        <v>228</v>
      </c>
      <c r="C516" s="6" t="str">
        <f>"202309091309"</f>
        <v>202309091309</v>
      </c>
      <c r="D516" s="6" t="s">
        <v>521</v>
      </c>
      <c r="E516" s="7">
        <v>0</v>
      </c>
      <c r="F516" s="6" t="s">
        <v>91</v>
      </c>
    </row>
    <row r="517" s="3" customFormat="1" ht="27" customHeight="1" spans="1:6">
      <c r="A517" s="6">
        <v>515</v>
      </c>
      <c r="B517" s="6" t="s">
        <v>228</v>
      </c>
      <c r="C517" s="6" t="str">
        <f>"202309091312"</f>
        <v>202309091312</v>
      </c>
      <c r="D517" s="6" t="s">
        <v>522</v>
      </c>
      <c r="E517" s="7">
        <v>0</v>
      </c>
      <c r="F517" s="6" t="s">
        <v>91</v>
      </c>
    </row>
    <row r="518" s="3" customFormat="1" ht="27" customHeight="1" spans="1:6">
      <c r="A518" s="6">
        <v>516</v>
      </c>
      <c r="B518" s="6" t="s">
        <v>228</v>
      </c>
      <c r="C518" s="6" t="str">
        <f>"202309091611"</f>
        <v>202309091611</v>
      </c>
      <c r="D518" s="6" t="s">
        <v>523</v>
      </c>
      <c r="E518" s="7">
        <v>0</v>
      </c>
      <c r="F518" s="6" t="s">
        <v>91</v>
      </c>
    </row>
    <row r="519" s="3" customFormat="1" ht="27" customHeight="1" spans="1:6">
      <c r="A519" s="6">
        <v>517</v>
      </c>
      <c r="B519" s="6" t="s">
        <v>228</v>
      </c>
      <c r="C519" s="6" t="str">
        <f>"202309091407"</f>
        <v>202309091407</v>
      </c>
      <c r="D519" s="6" t="s">
        <v>524</v>
      </c>
      <c r="E519" s="7">
        <v>0</v>
      </c>
      <c r="F519" s="6" t="s">
        <v>91</v>
      </c>
    </row>
    <row r="520" s="3" customFormat="1" ht="27" customHeight="1" spans="1:6">
      <c r="A520" s="6">
        <v>518</v>
      </c>
      <c r="B520" s="6" t="s">
        <v>228</v>
      </c>
      <c r="C520" s="6" t="str">
        <f>"202309091609"</f>
        <v>202309091609</v>
      </c>
      <c r="D520" s="6" t="s">
        <v>525</v>
      </c>
      <c r="E520" s="7">
        <v>0</v>
      </c>
      <c r="F520" s="6" t="s">
        <v>91</v>
      </c>
    </row>
    <row r="521" s="3" customFormat="1" ht="27" customHeight="1" spans="1:6">
      <c r="A521" s="6">
        <v>519</v>
      </c>
      <c r="B521" s="6" t="s">
        <v>228</v>
      </c>
      <c r="C521" s="6" t="str">
        <f>"202309091519"</f>
        <v>202309091519</v>
      </c>
      <c r="D521" s="6" t="s">
        <v>526</v>
      </c>
      <c r="E521" s="7">
        <v>0</v>
      </c>
      <c r="F521" s="6" t="s">
        <v>91</v>
      </c>
    </row>
    <row r="522" s="3" customFormat="1" ht="27" customHeight="1" spans="1:6">
      <c r="A522" s="6">
        <v>520</v>
      </c>
      <c r="B522" s="6" t="s">
        <v>228</v>
      </c>
      <c r="C522" s="6" t="str">
        <f>"202309091902"</f>
        <v>202309091902</v>
      </c>
      <c r="D522" s="6" t="s">
        <v>527</v>
      </c>
      <c r="E522" s="7">
        <v>0</v>
      </c>
      <c r="F522" s="6" t="s">
        <v>91</v>
      </c>
    </row>
    <row r="523" s="3" customFormat="1" ht="27" customHeight="1" spans="1:6">
      <c r="A523" s="6">
        <v>521</v>
      </c>
      <c r="B523" s="6" t="s">
        <v>228</v>
      </c>
      <c r="C523" s="6" t="str">
        <f>"202309090920"</f>
        <v>202309090920</v>
      </c>
      <c r="D523" s="6" t="s">
        <v>528</v>
      </c>
      <c r="E523" s="7">
        <v>0</v>
      </c>
      <c r="F523" s="6" t="s">
        <v>91</v>
      </c>
    </row>
    <row r="524" s="3" customFormat="1" ht="27" customHeight="1" spans="1:6">
      <c r="A524" s="6">
        <v>522</v>
      </c>
      <c r="B524" s="6" t="s">
        <v>228</v>
      </c>
      <c r="C524" s="6" t="str">
        <f>"202309091806"</f>
        <v>202309091806</v>
      </c>
      <c r="D524" s="6" t="s">
        <v>529</v>
      </c>
      <c r="E524" s="7">
        <v>0</v>
      </c>
      <c r="F524" s="6" t="s">
        <v>91</v>
      </c>
    </row>
    <row r="525" s="3" customFormat="1" ht="27" customHeight="1" spans="1:6">
      <c r="A525" s="6">
        <v>523</v>
      </c>
      <c r="B525" s="6" t="s">
        <v>228</v>
      </c>
      <c r="C525" s="6" t="str">
        <f>"202309091012"</f>
        <v>202309091012</v>
      </c>
      <c r="D525" s="6" t="s">
        <v>530</v>
      </c>
      <c r="E525" s="7">
        <v>0</v>
      </c>
      <c r="F525" s="6" t="s">
        <v>91</v>
      </c>
    </row>
    <row r="526" s="3" customFormat="1" ht="27" customHeight="1" spans="1:6">
      <c r="A526" s="6">
        <v>524</v>
      </c>
      <c r="B526" s="6" t="s">
        <v>228</v>
      </c>
      <c r="C526" s="6" t="str">
        <f>"202309091301"</f>
        <v>202309091301</v>
      </c>
      <c r="D526" s="6" t="s">
        <v>531</v>
      </c>
      <c r="E526" s="7">
        <v>0</v>
      </c>
      <c r="F526" s="6" t="s">
        <v>91</v>
      </c>
    </row>
    <row r="527" s="3" customFormat="1" ht="27" customHeight="1" spans="1:6">
      <c r="A527" s="6">
        <v>525</v>
      </c>
      <c r="B527" s="6" t="s">
        <v>228</v>
      </c>
      <c r="C527" s="6" t="str">
        <f>"202309091811"</f>
        <v>202309091811</v>
      </c>
      <c r="D527" s="6" t="s">
        <v>532</v>
      </c>
      <c r="E527" s="7">
        <v>0</v>
      </c>
      <c r="F527" s="6" t="s">
        <v>91</v>
      </c>
    </row>
    <row r="528" s="3" customFormat="1" ht="27" customHeight="1" spans="1:6">
      <c r="A528" s="6">
        <v>526</v>
      </c>
      <c r="B528" s="6" t="s">
        <v>228</v>
      </c>
      <c r="C528" s="6" t="str">
        <f>"202309091217"</f>
        <v>202309091217</v>
      </c>
      <c r="D528" s="6" t="s">
        <v>533</v>
      </c>
      <c r="E528" s="7">
        <v>0</v>
      </c>
      <c r="F528" s="6" t="s">
        <v>91</v>
      </c>
    </row>
    <row r="529" s="3" customFormat="1" ht="27" customHeight="1" spans="1:6">
      <c r="A529" s="6">
        <v>527</v>
      </c>
      <c r="B529" s="6" t="s">
        <v>228</v>
      </c>
      <c r="C529" s="6" t="str">
        <f>"202309091017"</f>
        <v>202309091017</v>
      </c>
      <c r="D529" s="6" t="s">
        <v>534</v>
      </c>
      <c r="E529" s="7">
        <v>0</v>
      </c>
      <c r="F529" s="6" t="s">
        <v>91</v>
      </c>
    </row>
    <row r="530" s="3" customFormat="1" ht="27" customHeight="1" spans="1:6">
      <c r="A530" s="6">
        <v>528</v>
      </c>
      <c r="B530" s="6" t="s">
        <v>228</v>
      </c>
      <c r="C530" s="6" t="str">
        <f>"202309091418"</f>
        <v>202309091418</v>
      </c>
      <c r="D530" s="6" t="s">
        <v>535</v>
      </c>
      <c r="E530" s="7">
        <v>0</v>
      </c>
      <c r="F530" s="6" t="s">
        <v>91</v>
      </c>
    </row>
    <row r="531" s="3" customFormat="1" ht="27" customHeight="1" spans="1:6">
      <c r="A531" s="6">
        <v>529</v>
      </c>
      <c r="B531" s="6" t="s">
        <v>536</v>
      </c>
      <c r="C531" s="6" t="str">
        <f>"202309090813"</f>
        <v>202309090813</v>
      </c>
      <c r="D531" s="6" t="s">
        <v>537</v>
      </c>
      <c r="E531" s="7">
        <v>69.5</v>
      </c>
      <c r="F531" s="6"/>
    </row>
    <row r="532" s="3" customFormat="1" ht="27" customHeight="1" spans="1:6">
      <c r="A532" s="6">
        <v>530</v>
      </c>
      <c r="B532" s="6" t="s">
        <v>536</v>
      </c>
      <c r="C532" s="6" t="str">
        <f>"202309090811"</f>
        <v>202309090811</v>
      </c>
      <c r="D532" s="6" t="s">
        <v>538</v>
      </c>
      <c r="E532" s="7">
        <v>66.3</v>
      </c>
      <c r="F532" s="6"/>
    </row>
    <row r="533" s="3" customFormat="1" ht="27" customHeight="1" spans="1:6">
      <c r="A533" s="6">
        <v>531</v>
      </c>
      <c r="B533" s="6" t="s">
        <v>536</v>
      </c>
      <c r="C533" s="6" t="str">
        <f>"202309090814"</f>
        <v>202309090814</v>
      </c>
      <c r="D533" s="6" t="s">
        <v>539</v>
      </c>
      <c r="E533" s="7">
        <v>63.9</v>
      </c>
      <c r="F533" s="6"/>
    </row>
    <row r="534" s="3" customFormat="1" ht="27" customHeight="1" spans="1:6">
      <c r="A534" s="6">
        <v>532</v>
      </c>
      <c r="B534" s="6" t="s">
        <v>536</v>
      </c>
      <c r="C534" s="6" t="str">
        <f>"202309090812"</f>
        <v>202309090812</v>
      </c>
      <c r="D534" s="6" t="s">
        <v>540</v>
      </c>
      <c r="E534" s="7">
        <v>60.3</v>
      </c>
      <c r="F534" s="6"/>
    </row>
    <row r="535" s="3" customFormat="1" ht="27" customHeight="1" spans="1:6">
      <c r="A535" s="6">
        <v>533</v>
      </c>
      <c r="B535" s="6" t="s">
        <v>541</v>
      </c>
      <c r="C535" s="6" t="str">
        <f>"202309092306"</f>
        <v>202309092306</v>
      </c>
      <c r="D535" s="6" t="s">
        <v>542</v>
      </c>
      <c r="E535" s="7">
        <v>70.6</v>
      </c>
      <c r="F535" s="6"/>
    </row>
    <row r="536" s="3" customFormat="1" ht="27" customHeight="1" spans="1:6">
      <c r="A536" s="6">
        <v>534</v>
      </c>
      <c r="B536" s="6" t="s">
        <v>541</v>
      </c>
      <c r="C536" s="6" t="str">
        <f>"202309092307"</f>
        <v>202309092307</v>
      </c>
      <c r="D536" s="6" t="s">
        <v>543</v>
      </c>
      <c r="E536" s="7">
        <v>69</v>
      </c>
      <c r="F536" s="6"/>
    </row>
    <row r="537" s="3" customFormat="1" ht="27" customHeight="1" spans="1:6">
      <c r="A537" s="6">
        <v>535</v>
      </c>
      <c r="B537" s="6" t="s">
        <v>541</v>
      </c>
      <c r="C537" s="6" t="str">
        <f>"202309092202"</f>
        <v>202309092202</v>
      </c>
      <c r="D537" s="6" t="s">
        <v>544</v>
      </c>
      <c r="E537" s="7">
        <v>68.2</v>
      </c>
      <c r="F537" s="6"/>
    </row>
    <row r="538" s="3" customFormat="1" ht="27" customHeight="1" spans="1:6">
      <c r="A538" s="6">
        <v>536</v>
      </c>
      <c r="B538" s="6" t="s">
        <v>541</v>
      </c>
      <c r="C538" s="6" t="str">
        <f>"202309092322"</f>
        <v>202309092322</v>
      </c>
      <c r="D538" s="6" t="s">
        <v>545</v>
      </c>
      <c r="E538" s="7">
        <v>66.6</v>
      </c>
      <c r="F538" s="6"/>
    </row>
    <row r="539" s="3" customFormat="1" ht="27" customHeight="1" spans="1:6">
      <c r="A539" s="6">
        <v>537</v>
      </c>
      <c r="B539" s="6" t="s">
        <v>541</v>
      </c>
      <c r="C539" s="6" t="str">
        <f>"202309092311"</f>
        <v>202309092311</v>
      </c>
      <c r="D539" s="6" t="s">
        <v>546</v>
      </c>
      <c r="E539" s="7">
        <v>66.2</v>
      </c>
      <c r="F539" s="6"/>
    </row>
    <row r="540" s="3" customFormat="1" ht="27" customHeight="1" spans="1:6">
      <c r="A540" s="6">
        <v>538</v>
      </c>
      <c r="B540" s="6" t="s">
        <v>541</v>
      </c>
      <c r="C540" s="6" t="str">
        <f>"202309092310"</f>
        <v>202309092310</v>
      </c>
      <c r="D540" s="6" t="s">
        <v>547</v>
      </c>
      <c r="E540" s="7">
        <v>66</v>
      </c>
      <c r="F540" s="6"/>
    </row>
    <row r="541" s="3" customFormat="1" ht="27" customHeight="1" spans="1:6">
      <c r="A541" s="6">
        <v>539</v>
      </c>
      <c r="B541" s="6" t="s">
        <v>541</v>
      </c>
      <c r="C541" s="6" t="str">
        <f>"202309092323"</f>
        <v>202309092323</v>
      </c>
      <c r="D541" s="6" t="s">
        <v>548</v>
      </c>
      <c r="E541" s="7">
        <v>63.9</v>
      </c>
      <c r="F541" s="6"/>
    </row>
    <row r="542" s="3" customFormat="1" ht="27" customHeight="1" spans="1:6">
      <c r="A542" s="6">
        <v>540</v>
      </c>
      <c r="B542" s="6" t="s">
        <v>541</v>
      </c>
      <c r="C542" s="6" t="str">
        <f>"202309092314"</f>
        <v>202309092314</v>
      </c>
      <c r="D542" s="6" t="s">
        <v>549</v>
      </c>
      <c r="E542" s="7">
        <v>63.8</v>
      </c>
      <c r="F542" s="6"/>
    </row>
    <row r="543" s="3" customFormat="1" ht="27" customHeight="1" spans="1:6">
      <c r="A543" s="6">
        <v>541</v>
      </c>
      <c r="B543" s="6" t="s">
        <v>541</v>
      </c>
      <c r="C543" s="6" t="str">
        <f>"202309092105"</f>
        <v>202309092105</v>
      </c>
      <c r="D543" s="6" t="s">
        <v>550</v>
      </c>
      <c r="E543" s="7">
        <v>63.6</v>
      </c>
      <c r="F543" s="6"/>
    </row>
    <row r="544" s="3" customFormat="1" ht="27" customHeight="1" spans="1:6">
      <c r="A544" s="6">
        <v>542</v>
      </c>
      <c r="B544" s="6" t="s">
        <v>541</v>
      </c>
      <c r="C544" s="6" t="str">
        <f>"202309092226"</f>
        <v>202309092226</v>
      </c>
      <c r="D544" s="6" t="s">
        <v>551</v>
      </c>
      <c r="E544" s="7">
        <v>63.5</v>
      </c>
      <c r="F544" s="6"/>
    </row>
    <row r="545" s="3" customFormat="1" ht="27" customHeight="1" spans="1:6">
      <c r="A545" s="6">
        <v>543</v>
      </c>
      <c r="B545" s="6" t="s">
        <v>541</v>
      </c>
      <c r="C545" s="6" t="str">
        <f>"202309092224"</f>
        <v>202309092224</v>
      </c>
      <c r="D545" s="6" t="s">
        <v>552</v>
      </c>
      <c r="E545" s="7">
        <v>62.7</v>
      </c>
      <c r="F545" s="6"/>
    </row>
    <row r="546" s="3" customFormat="1" ht="27" customHeight="1" spans="1:6">
      <c r="A546" s="6">
        <v>544</v>
      </c>
      <c r="B546" s="6" t="s">
        <v>541</v>
      </c>
      <c r="C546" s="6" t="str">
        <f>"202309092303"</f>
        <v>202309092303</v>
      </c>
      <c r="D546" s="6" t="s">
        <v>553</v>
      </c>
      <c r="E546" s="7">
        <v>61.7</v>
      </c>
      <c r="F546" s="6"/>
    </row>
    <row r="547" s="3" customFormat="1" ht="27" customHeight="1" spans="1:6">
      <c r="A547" s="6">
        <v>545</v>
      </c>
      <c r="B547" s="6" t="s">
        <v>541</v>
      </c>
      <c r="C547" s="6" t="str">
        <f>"202309092318"</f>
        <v>202309092318</v>
      </c>
      <c r="D547" s="6" t="s">
        <v>554</v>
      </c>
      <c r="E547" s="7">
        <v>60.5</v>
      </c>
      <c r="F547" s="6"/>
    </row>
    <row r="548" s="3" customFormat="1" ht="27" customHeight="1" spans="1:6">
      <c r="A548" s="6">
        <v>546</v>
      </c>
      <c r="B548" s="6" t="s">
        <v>541</v>
      </c>
      <c r="C548" s="6" t="str">
        <f>"202309092129"</f>
        <v>202309092129</v>
      </c>
      <c r="D548" s="6" t="s">
        <v>60</v>
      </c>
      <c r="E548" s="7">
        <v>59.9</v>
      </c>
      <c r="F548" s="6"/>
    </row>
    <row r="549" s="3" customFormat="1" ht="27" customHeight="1" spans="1:6">
      <c r="A549" s="6">
        <v>547</v>
      </c>
      <c r="B549" s="6" t="s">
        <v>541</v>
      </c>
      <c r="C549" s="6" t="str">
        <f>"202309092108"</f>
        <v>202309092108</v>
      </c>
      <c r="D549" s="6" t="s">
        <v>555</v>
      </c>
      <c r="E549" s="7">
        <v>59.2</v>
      </c>
      <c r="F549" s="6"/>
    </row>
    <row r="550" s="3" customFormat="1" ht="27" customHeight="1" spans="1:6">
      <c r="A550" s="6">
        <v>548</v>
      </c>
      <c r="B550" s="6" t="s">
        <v>541</v>
      </c>
      <c r="C550" s="6" t="str">
        <f>"202309092316"</f>
        <v>202309092316</v>
      </c>
      <c r="D550" s="6" t="s">
        <v>556</v>
      </c>
      <c r="E550" s="7">
        <v>58.8</v>
      </c>
      <c r="F550" s="6"/>
    </row>
    <row r="551" s="3" customFormat="1" ht="27" customHeight="1" spans="1:6">
      <c r="A551" s="6">
        <v>549</v>
      </c>
      <c r="B551" s="6" t="s">
        <v>541</v>
      </c>
      <c r="C551" s="6" t="str">
        <f>"202309092219"</f>
        <v>202309092219</v>
      </c>
      <c r="D551" s="6" t="s">
        <v>557</v>
      </c>
      <c r="E551" s="7">
        <v>58.5</v>
      </c>
      <c r="F551" s="6"/>
    </row>
    <row r="552" s="3" customFormat="1" ht="27" customHeight="1" spans="1:6">
      <c r="A552" s="6">
        <v>550</v>
      </c>
      <c r="B552" s="6" t="s">
        <v>541</v>
      </c>
      <c r="C552" s="6" t="str">
        <f>"202309092217"</f>
        <v>202309092217</v>
      </c>
      <c r="D552" s="6" t="s">
        <v>558</v>
      </c>
      <c r="E552" s="7">
        <v>58.2</v>
      </c>
      <c r="F552" s="6"/>
    </row>
    <row r="553" s="3" customFormat="1" ht="27" customHeight="1" spans="1:6">
      <c r="A553" s="6">
        <v>551</v>
      </c>
      <c r="B553" s="6" t="s">
        <v>541</v>
      </c>
      <c r="C553" s="6" t="str">
        <f>"202309092201"</f>
        <v>202309092201</v>
      </c>
      <c r="D553" s="6" t="s">
        <v>559</v>
      </c>
      <c r="E553" s="7">
        <v>58.1</v>
      </c>
      <c r="F553" s="6"/>
    </row>
    <row r="554" s="3" customFormat="1" ht="27" customHeight="1" spans="1:6">
      <c r="A554" s="6">
        <v>552</v>
      </c>
      <c r="B554" s="6" t="s">
        <v>541</v>
      </c>
      <c r="C554" s="6" t="str">
        <f>"202309092121"</f>
        <v>202309092121</v>
      </c>
      <c r="D554" s="6" t="s">
        <v>560</v>
      </c>
      <c r="E554" s="7">
        <v>57.5</v>
      </c>
      <c r="F554" s="6"/>
    </row>
    <row r="555" s="3" customFormat="1" ht="27" customHeight="1" spans="1:6">
      <c r="A555" s="6">
        <v>553</v>
      </c>
      <c r="B555" s="6" t="s">
        <v>541</v>
      </c>
      <c r="C555" s="6" t="str">
        <f>"202309092213"</f>
        <v>202309092213</v>
      </c>
      <c r="D555" s="6" t="s">
        <v>561</v>
      </c>
      <c r="E555" s="7">
        <v>57.4</v>
      </c>
      <c r="F555" s="6"/>
    </row>
    <row r="556" s="3" customFormat="1" ht="27" customHeight="1" spans="1:6">
      <c r="A556" s="6">
        <v>554</v>
      </c>
      <c r="B556" s="6" t="s">
        <v>541</v>
      </c>
      <c r="C556" s="6" t="str">
        <f>"202309092207"</f>
        <v>202309092207</v>
      </c>
      <c r="D556" s="6" t="s">
        <v>562</v>
      </c>
      <c r="E556" s="7">
        <v>56.9</v>
      </c>
      <c r="F556" s="6"/>
    </row>
    <row r="557" s="3" customFormat="1" ht="27" customHeight="1" spans="1:6">
      <c r="A557" s="6">
        <v>555</v>
      </c>
      <c r="B557" s="6" t="s">
        <v>541</v>
      </c>
      <c r="C557" s="6" t="str">
        <f>"202309092104"</f>
        <v>202309092104</v>
      </c>
      <c r="D557" s="6" t="s">
        <v>563</v>
      </c>
      <c r="E557" s="7">
        <v>56.3</v>
      </c>
      <c r="F557" s="6"/>
    </row>
    <row r="558" s="3" customFormat="1" ht="27" customHeight="1" spans="1:6">
      <c r="A558" s="6">
        <v>556</v>
      </c>
      <c r="B558" s="6" t="s">
        <v>541</v>
      </c>
      <c r="C558" s="6" t="str">
        <f>"202309092325"</f>
        <v>202309092325</v>
      </c>
      <c r="D558" s="6" t="s">
        <v>564</v>
      </c>
      <c r="E558" s="7">
        <v>54.8</v>
      </c>
      <c r="F558" s="6"/>
    </row>
    <row r="559" s="3" customFormat="1" ht="27" customHeight="1" spans="1:6">
      <c r="A559" s="6">
        <v>557</v>
      </c>
      <c r="B559" s="6" t="s">
        <v>541</v>
      </c>
      <c r="C559" s="6" t="str">
        <f>"202309092301"</f>
        <v>202309092301</v>
      </c>
      <c r="D559" s="6" t="s">
        <v>565</v>
      </c>
      <c r="E559" s="7">
        <v>54</v>
      </c>
      <c r="F559" s="6"/>
    </row>
    <row r="560" s="3" customFormat="1" ht="27" customHeight="1" spans="1:6">
      <c r="A560" s="6">
        <v>558</v>
      </c>
      <c r="B560" s="6" t="s">
        <v>541</v>
      </c>
      <c r="C560" s="6" t="str">
        <f>"202309092208"</f>
        <v>202309092208</v>
      </c>
      <c r="D560" s="6" t="s">
        <v>566</v>
      </c>
      <c r="E560" s="7">
        <v>53.9</v>
      </c>
      <c r="F560" s="6"/>
    </row>
    <row r="561" s="3" customFormat="1" ht="27" customHeight="1" spans="1:6">
      <c r="A561" s="6">
        <v>559</v>
      </c>
      <c r="B561" s="6" t="s">
        <v>541</v>
      </c>
      <c r="C561" s="6" t="str">
        <f>"202309092305"</f>
        <v>202309092305</v>
      </c>
      <c r="D561" s="6" t="s">
        <v>567</v>
      </c>
      <c r="E561" s="7">
        <v>53.8</v>
      </c>
      <c r="F561" s="6"/>
    </row>
    <row r="562" s="3" customFormat="1" ht="27" customHeight="1" spans="1:6">
      <c r="A562" s="6">
        <v>560</v>
      </c>
      <c r="B562" s="6" t="s">
        <v>541</v>
      </c>
      <c r="C562" s="6" t="str">
        <f>"202309092319"</f>
        <v>202309092319</v>
      </c>
      <c r="D562" s="6" t="s">
        <v>568</v>
      </c>
      <c r="E562" s="7">
        <v>53.7</v>
      </c>
      <c r="F562" s="6"/>
    </row>
    <row r="563" s="3" customFormat="1" ht="27" customHeight="1" spans="1:6">
      <c r="A563" s="6">
        <v>561</v>
      </c>
      <c r="B563" s="6" t="s">
        <v>541</v>
      </c>
      <c r="C563" s="6" t="str">
        <f>"202309092122"</f>
        <v>202309092122</v>
      </c>
      <c r="D563" s="6" t="s">
        <v>569</v>
      </c>
      <c r="E563" s="7">
        <v>53.3</v>
      </c>
      <c r="F563" s="6"/>
    </row>
    <row r="564" s="3" customFormat="1" ht="27" customHeight="1" spans="1:6">
      <c r="A564" s="6">
        <v>562</v>
      </c>
      <c r="B564" s="6" t="s">
        <v>541</v>
      </c>
      <c r="C564" s="6" t="str">
        <f>"202309092119"</f>
        <v>202309092119</v>
      </c>
      <c r="D564" s="6" t="s">
        <v>570</v>
      </c>
      <c r="E564" s="7">
        <v>53.1</v>
      </c>
      <c r="F564" s="6"/>
    </row>
    <row r="565" s="3" customFormat="1" ht="27" customHeight="1" spans="1:6">
      <c r="A565" s="6">
        <v>563</v>
      </c>
      <c r="B565" s="6" t="s">
        <v>541</v>
      </c>
      <c r="C565" s="6" t="str">
        <f>"202309092312"</f>
        <v>202309092312</v>
      </c>
      <c r="D565" s="6" t="s">
        <v>571</v>
      </c>
      <c r="E565" s="7">
        <v>52.7</v>
      </c>
      <c r="F565" s="6"/>
    </row>
    <row r="566" s="3" customFormat="1" ht="27" customHeight="1" spans="1:6">
      <c r="A566" s="6">
        <v>564</v>
      </c>
      <c r="B566" s="6" t="s">
        <v>541</v>
      </c>
      <c r="C566" s="6" t="str">
        <f>"202309092101"</f>
        <v>202309092101</v>
      </c>
      <c r="D566" s="6" t="s">
        <v>572</v>
      </c>
      <c r="E566" s="7">
        <v>52.6</v>
      </c>
      <c r="F566" s="6"/>
    </row>
    <row r="567" s="3" customFormat="1" ht="27" customHeight="1" spans="1:6">
      <c r="A567" s="6">
        <v>565</v>
      </c>
      <c r="B567" s="6" t="s">
        <v>541</v>
      </c>
      <c r="C567" s="6" t="str">
        <f>"202309092313"</f>
        <v>202309092313</v>
      </c>
      <c r="D567" s="6" t="s">
        <v>573</v>
      </c>
      <c r="E567" s="7">
        <v>52</v>
      </c>
      <c r="F567" s="6"/>
    </row>
    <row r="568" s="3" customFormat="1" ht="27" customHeight="1" spans="1:6">
      <c r="A568" s="6">
        <v>566</v>
      </c>
      <c r="B568" s="6" t="s">
        <v>541</v>
      </c>
      <c r="C568" s="6" t="str">
        <f>"202309092204"</f>
        <v>202309092204</v>
      </c>
      <c r="D568" s="6" t="s">
        <v>574</v>
      </c>
      <c r="E568" s="7">
        <v>51.3</v>
      </c>
      <c r="F568" s="6"/>
    </row>
    <row r="569" s="3" customFormat="1" ht="27" customHeight="1" spans="1:6">
      <c r="A569" s="6">
        <v>567</v>
      </c>
      <c r="B569" s="6" t="s">
        <v>541</v>
      </c>
      <c r="C569" s="6" t="str">
        <f>"202309092309"</f>
        <v>202309092309</v>
      </c>
      <c r="D569" s="6" t="s">
        <v>575</v>
      </c>
      <c r="E569" s="7">
        <v>50</v>
      </c>
      <c r="F569" s="6"/>
    </row>
    <row r="570" s="3" customFormat="1" ht="27" customHeight="1" spans="1:6">
      <c r="A570" s="6">
        <v>568</v>
      </c>
      <c r="B570" s="6" t="s">
        <v>541</v>
      </c>
      <c r="C570" s="6" t="str">
        <f>"202309092118"</f>
        <v>202309092118</v>
      </c>
      <c r="D570" s="6" t="s">
        <v>576</v>
      </c>
      <c r="E570" s="7">
        <v>49.6</v>
      </c>
      <c r="F570" s="6"/>
    </row>
    <row r="571" s="3" customFormat="1" ht="27" customHeight="1" spans="1:6">
      <c r="A571" s="6">
        <v>569</v>
      </c>
      <c r="B571" s="6" t="s">
        <v>541</v>
      </c>
      <c r="C571" s="6" t="str">
        <f>"202309092315"</f>
        <v>202309092315</v>
      </c>
      <c r="D571" s="6" t="s">
        <v>577</v>
      </c>
      <c r="E571" s="7">
        <v>48.5</v>
      </c>
      <c r="F571" s="6"/>
    </row>
    <row r="572" s="3" customFormat="1" ht="27" customHeight="1" spans="1:6">
      <c r="A572" s="6">
        <v>570</v>
      </c>
      <c r="B572" s="6" t="s">
        <v>541</v>
      </c>
      <c r="C572" s="6" t="str">
        <f>"202309092124"</f>
        <v>202309092124</v>
      </c>
      <c r="D572" s="6" t="s">
        <v>578</v>
      </c>
      <c r="E572" s="7">
        <v>47.8</v>
      </c>
      <c r="F572" s="6"/>
    </row>
    <row r="573" s="3" customFormat="1" ht="27" customHeight="1" spans="1:6">
      <c r="A573" s="6">
        <v>571</v>
      </c>
      <c r="B573" s="6" t="s">
        <v>541</v>
      </c>
      <c r="C573" s="6" t="str">
        <f>"202309092326"</f>
        <v>202309092326</v>
      </c>
      <c r="D573" s="6" t="s">
        <v>579</v>
      </c>
      <c r="E573" s="7">
        <v>46.2</v>
      </c>
      <c r="F573" s="6"/>
    </row>
    <row r="574" s="3" customFormat="1" ht="27" customHeight="1" spans="1:6">
      <c r="A574" s="6">
        <v>572</v>
      </c>
      <c r="B574" s="6" t="s">
        <v>541</v>
      </c>
      <c r="C574" s="6" t="str">
        <f>"202309092218"</f>
        <v>202309092218</v>
      </c>
      <c r="D574" s="6" t="s">
        <v>580</v>
      </c>
      <c r="E574" s="7">
        <v>45.5</v>
      </c>
      <c r="F574" s="6"/>
    </row>
    <row r="575" s="3" customFormat="1" ht="27" customHeight="1" spans="1:6">
      <c r="A575" s="6">
        <v>573</v>
      </c>
      <c r="B575" s="6" t="s">
        <v>541</v>
      </c>
      <c r="C575" s="6" t="str">
        <f>"202309092106"</f>
        <v>202309092106</v>
      </c>
      <c r="D575" s="6" t="s">
        <v>581</v>
      </c>
      <c r="E575" s="7">
        <v>44.5</v>
      </c>
      <c r="F575" s="6"/>
    </row>
    <row r="576" s="3" customFormat="1" ht="27" customHeight="1" spans="1:6">
      <c r="A576" s="6">
        <v>574</v>
      </c>
      <c r="B576" s="6" t="s">
        <v>541</v>
      </c>
      <c r="C576" s="6" t="str">
        <f>"202309092117"</f>
        <v>202309092117</v>
      </c>
      <c r="D576" s="6" t="s">
        <v>582</v>
      </c>
      <c r="E576" s="7">
        <v>39</v>
      </c>
      <c r="F576" s="6"/>
    </row>
    <row r="577" s="3" customFormat="1" ht="27" customHeight="1" spans="1:6">
      <c r="A577" s="6">
        <v>575</v>
      </c>
      <c r="B577" s="6" t="s">
        <v>541</v>
      </c>
      <c r="C577" s="6" t="str">
        <f>"202309092130"</f>
        <v>202309092130</v>
      </c>
      <c r="D577" s="6" t="s">
        <v>583</v>
      </c>
      <c r="E577" s="7">
        <v>0</v>
      </c>
      <c r="F577" s="6" t="s">
        <v>91</v>
      </c>
    </row>
    <row r="578" s="3" customFormat="1" ht="27" customHeight="1" spans="1:6">
      <c r="A578" s="6">
        <v>576</v>
      </c>
      <c r="B578" s="6" t="s">
        <v>541</v>
      </c>
      <c r="C578" s="6" t="str">
        <f>"202309092212"</f>
        <v>202309092212</v>
      </c>
      <c r="D578" s="6" t="s">
        <v>584</v>
      </c>
      <c r="E578" s="7">
        <v>0</v>
      </c>
      <c r="F578" s="6" t="s">
        <v>91</v>
      </c>
    </row>
    <row r="579" s="3" customFormat="1" ht="27" customHeight="1" spans="1:6">
      <c r="A579" s="6">
        <v>577</v>
      </c>
      <c r="B579" s="6" t="s">
        <v>541</v>
      </c>
      <c r="C579" s="6" t="str">
        <f>"202309092205"</f>
        <v>202309092205</v>
      </c>
      <c r="D579" s="6" t="s">
        <v>585</v>
      </c>
      <c r="E579" s="7">
        <v>0</v>
      </c>
      <c r="F579" s="6" t="s">
        <v>91</v>
      </c>
    </row>
    <row r="580" s="3" customFormat="1" ht="27" customHeight="1" spans="1:6">
      <c r="A580" s="6">
        <v>578</v>
      </c>
      <c r="B580" s="6" t="s">
        <v>541</v>
      </c>
      <c r="C580" s="6" t="str">
        <f>"202309092109"</f>
        <v>202309092109</v>
      </c>
      <c r="D580" s="6" t="s">
        <v>586</v>
      </c>
      <c r="E580" s="7">
        <v>0</v>
      </c>
      <c r="F580" s="6" t="s">
        <v>91</v>
      </c>
    </row>
    <row r="581" s="3" customFormat="1" ht="27" customHeight="1" spans="1:6">
      <c r="A581" s="6">
        <v>579</v>
      </c>
      <c r="B581" s="6" t="s">
        <v>541</v>
      </c>
      <c r="C581" s="6" t="str">
        <f>"202309092320"</f>
        <v>202309092320</v>
      </c>
      <c r="D581" s="6" t="s">
        <v>587</v>
      </c>
      <c r="E581" s="7">
        <v>0</v>
      </c>
      <c r="F581" s="6" t="s">
        <v>91</v>
      </c>
    </row>
    <row r="582" s="3" customFormat="1" ht="27" customHeight="1" spans="1:6">
      <c r="A582" s="6">
        <v>580</v>
      </c>
      <c r="B582" s="6" t="s">
        <v>541</v>
      </c>
      <c r="C582" s="6" t="str">
        <f>"202309092102"</f>
        <v>202309092102</v>
      </c>
      <c r="D582" s="6" t="s">
        <v>588</v>
      </c>
      <c r="E582" s="7">
        <v>0</v>
      </c>
      <c r="F582" s="6" t="s">
        <v>91</v>
      </c>
    </row>
    <row r="583" s="3" customFormat="1" ht="27" customHeight="1" spans="1:6">
      <c r="A583" s="6">
        <v>581</v>
      </c>
      <c r="B583" s="6" t="s">
        <v>541</v>
      </c>
      <c r="C583" s="6" t="str">
        <f>"202309092128"</f>
        <v>202309092128</v>
      </c>
      <c r="D583" s="6" t="s">
        <v>589</v>
      </c>
      <c r="E583" s="7">
        <v>0</v>
      </c>
      <c r="F583" s="6" t="s">
        <v>91</v>
      </c>
    </row>
    <row r="584" s="3" customFormat="1" ht="27" customHeight="1" spans="1:6">
      <c r="A584" s="6">
        <v>582</v>
      </c>
      <c r="B584" s="6" t="s">
        <v>541</v>
      </c>
      <c r="C584" s="6" t="str">
        <f>"202309092123"</f>
        <v>202309092123</v>
      </c>
      <c r="D584" s="6" t="s">
        <v>590</v>
      </c>
      <c r="E584" s="7">
        <v>0</v>
      </c>
      <c r="F584" s="6" t="s">
        <v>91</v>
      </c>
    </row>
    <row r="585" s="3" customFormat="1" ht="27" customHeight="1" spans="1:6">
      <c r="A585" s="6">
        <v>583</v>
      </c>
      <c r="B585" s="6" t="s">
        <v>541</v>
      </c>
      <c r="C585" s="6" t="str">
        <f>"202309092125"</f>
        <v>202309092125</v>
      </c>
      <c r="D585" s="6" t="s">
        <v>591</v>
      </c>
      <c r="E585" s="7">
        <v>0</v>
      </c>
      <c r="F585" s="6" t="s">
        <v>91</v>
      </c>
    </row>
    <row r="586" s="3" customFormat="1" ht="27" customHeight="1" spans="1:6">
      <c r="A586" s="6">
        <v>584</v>
      </c>
      <c r="B586" s="6" t="s">
        <v>541</v>
      </c>
      <c r="C586" s="6" t="str">
        <f>"202309092216"</f>
        <v>202309092216</v>
      </c>
      <c r="D586" s="6" t="s">
        <v>592</v>
      </c>
      <c r="E586" s="7">
        <v>0</v>
      </c>
      <c r="F586" s="6" t="s">
        <v>91</v>
      </c>
    </row>
    <row r="587" s="3" customFormat="1" ht="27" customHeight="1" spans="1:6">
      <c r="A587" s="6">
        <v>585</v>
      </c>
      <c r="B587" s="6" t="s">
        <v>541</v>
      </c>
      <c r="C587" s="6" t="str">
        <f>"202309092112"</f>
        <v>202309092112</v>
      </c>
      <c r="D587" s="6" t="s">
        <v>593</v>
      </c>
      <c r="E587" s="7">
        <v>0</v>
      </c>
      <c r="F587" s="6" t="s">
        <v>91</v>
      </c>
    </row>
    <row r="588" s="3" customFormat="1" ht="27" customHeight="1" spans="1:6">
      <c r="A588" s="6">
        <v>586</v>
      </c>
      <c r="B588" s="6" t="s">
        <v>541</v>
      </c>
      <c r="C588" s="6" t="str">
        <f>"202309092107"</f>
        <v>202309092107</v>
      </c>
      <c r="D588" s="6" t="s">
        <v>594</v>
      </c>
      <c r="E588" s="7">
        <v>0</v>
      </c>
      <c r="F588" s="6" t="s">
        <v>91</v>
      </c>
    </row>
    <row r="589" s="3" customFormat="1" ht="27" customHeight="1" spans="1:6">
      <c r="A589" s="6">
        <v>587</v>
      </c>
      <c r="B589" s="6" t="s">
        <v>541</v>
      </c>
      <c r="C589" s="6" t="str">
        <f>"202309092308"</f>
        <v>202309092308</v>
      </c>
      <c r="D589" s="6" t="s">
        <v>595</v>
      </c>
      <c r="E589" s="7">
        <v>0</v>
      </c>
      <c r="F589" s="6" t="s">
        <v>91</v>
      </c>
    </row>
    <row r="590" s="3" customFormat="1" ht="27" customHeight="1" spans="1:6">
      <c r="A590" s="6">
        <v>588</v>
      </c>
      <c r="B590" s="6" t="s">
        <v>541</v>
      </c>
      <c r="C590" s="6" t="str">
        <f>"202309092222"</f>
        <v>202309092222</v>
      </c>
      <c r="D590" s="6" t="s">
        <v>596</v>
      </c>
      <c r="E590" s="7">
        <v>0</v>
      </c>
      <c r="F590" s="6" t="s">
        <v>91</v>
      </c>
    </row>
    <row r="591" s="3" customFormat="1" ht="27" customHeight="1" spans="1:6">
      <c r="A591" s="6">
        <v>589</v>
      </c>
      <c r="B591" s="6" t="s">
        <v>541</v>
      </c>
      <c r="C591" s="6" t="str">
        <f>"202309092114"</f>
        <v>202309092114</v>
      </c>
      <c r="D591" s="6" t="s">
        <v>597</v>
      </c>
      <c r="E591" s="7">
        <v>0</v>
      </c>
      <c r="F591" s="6" t="s">
        <v>91</v>
      </c>
    </row>
    <row r="592" s="3" customFormat="1" ht="27" customHeight="1" spans="1:6">
      <c r="A592" s="6">
        <v>590</v>
      </c>
      <c r="B592" s="6" t="s">
        <v>541</v>
      </c>
      <c r="C592" s="6" t="str">
        <f>"202309092328"</f>
        <v>202309092328</v>
      </c>
      <c r="D592" s="6" t="s">
        <v>598</v>
      </c>
      <c r="E592" s="7">
        <v>0</v>
      </c>
      <c r="F592" s="6" t="s">
        <v>91</v>
      </c>
    </row>
    <row r="593" s="3" customFormat="1" ht="27" customHeight="1" spans="1:6">
      <c r="A593" s="6">
        <v>591</v>
      </c>
      <c r="B593" s="6" t="s">
        <v>541</v>
      </c>
      <c r="C593" s="6" t="str">
        <f>"202309092110"</f>
        <v>202309092110</v>
      </c>
      <c r="D593" s="6" t="s">
        <v>599</v>
      </c>
      <c r="E593" s="7">
        <v>0</v>
      </c>
      <c r="F593" s="6" t="s">
        <v>91</v>
      </c>
    </row>
    <row r="594" s="3" customFormat="1" ht="27" customHeight="1" spans="1:6">
      <c r="A594" s="6">
        <v>592</v>
      </c>
      <c r="B594" s="6" t="s">
        <v>541</v>
      </c>
      <c r="C594" s="6" t="str">
        <f>"202309092324"</f>
        <v>202309092324</v>
      </c>
      <c r="D594" s="6" t="s">
        <v>600</v>
      </c>
      <c r="E594" s="7">
        <v>0</v>
      </c>
      <c r="F594" s="6" t="s">
        <v>91</v>
      </c>
    </row>
    <row r="595" s="3" customFormat="1" ht="27" customHeight="1" spans="1:6">
      <c r="A595" s="6">
        <v>593</v>
      </c>
      <c r="B595" s="6" t="s">
        <v>541</v>
      </c>
      <c r="C595" s="6" t="str">
        <f>"202309092229"</f>
        <v>202309092229</v>
      </c>
      <c r="D595" s="6" t="s">
        <v>601</v>
      </c>
      <c r="E595" s="7">
        <v>0</v>
      </c>
      <c r="F595" s="6" t="s">
        <v>91</v>
      </c>
    </row>
    <row r="596" s="3" customFormat="1" ht="27" customHeight="1" spans="1:6">
      <c r="A596" s="6">
        <v>594</v>
      </c>
      <c r="B596" s="6" t="s">
        <v>541</v>
      </c>
      <c r="C596" s="6" t="str">
        <f>"202309092321"</f>
        <v>202309092321</v>
      </c>
      <c r="D596" s="6" t="s">
        <v>602</v>
      </c>
      <c r="E596" s="7">
        <v>0</v>
      </c>
      <c r="F596" s="6" t="s">
        <v>91</v>
      </c>
    </row>
    <row r="597" s="3" customFormat="1" ht="27" customHeight="1" spans="1:6">
      <c r="A597" s="6">
        <v>595</v>
      </c>
      <c r="B597" s="6" t="s">
        <v>541</v>
      </c>
      <c r="C597" s="6" t="str">
        <f>"202309092215"</f>
        <v>202309092215</v>
      </c>
      <c r="D597" s="6" t="s">
        <v>603</v>
      </c>
      <c r="E597" s="7">
        <v>0</v>
      </c>
      <c r="F597" s="6" t="s">
        <v>91</v>
      </c>
    </row>
    <row r="598" s="3" customFormat="1" ht="27" customHeight="1" spans="1:6">
      <c r="A598" s="6">
        <v>596</v>
      </c>
      <c r="B598" s="6" t="s">
        <v>541</v>
      </c>
      <c r="C598" s="6" t="str">
        <f>"202309092225"</f>
        <v>202309092225</v>
      </c>
      <c r="D598" s="6" t="s">
        <v>604</v>
      </c>
      <c r="E598" s="7">
        <v>0</v>
      </c>
      <c r="F598" s="6" t="s">
        <v>91</v>
      </c>
    </row>
    <row r="599" s="3" customFormat="1" ht="27" customHeight="1" spans="1:6">
      <c r="A599" s="6">
        <v>597</v>
      </c>
      <c r="B599" s="6" t="s">
        <v>541</v>
      </c>
      <c r="C599" s="6" t="str">
        <f>"202309092228"</f>
        <v>202309092228</v>
      </c>
      <c r="D599" s="6" t="s">
        <v>605</v>
      </c>
      <c r="E599" s="7">
        <v>0</v>
      </c>
      <c r="F599" s="6" t="s">
        <v>91</v>
      </c>
    </row>
    <row r="600" s="3" customFormat="1" ht="27" customHeight="1" spans="1:6">
      <c r="A600" s="6">
        <v>598</v>
      </c>
      <c r="B600" s="6" t="s">
        <v>541</v>
      </c>
      <c r="C600" s="6" t="str">
        <f>"202309092302"</f>
        <v>202309092302</v>
      </c>
      <c r="D600" s="6" t="s">
        <v>606</v>
      </c>
      <c r="E600" s="7">
        <v>0</v>
      </c>
      <c r="F600" s="6" t="s">
        <v>91</v>
      </c>
    </row>
    <row r="601" s="3" customFormat="1" ht="27" customHeight="1" spans="1:6">
      <c r="A601" s="6">
        <v>599</v>
      </c>
      <c r="B601" s="6" t="s">
        <v>541</v>
      </c>
      <c r="C601" s="6" t="str">
        <f>"202309092220"</f>
        <v>202309092220</v>
      </c>
      <c r="D601" s="6" t="s">
        <v>607</v>
      </c>
      <c r="E601" s="7">
        <v>0</v>
      </c>
      <c r="F601" s="6" t="s">
        <v>91</v>
      </c>
    </row>
    <row r="602" s="3" customFormat="1" ht="27" customHeight="1" spans="1:6">
      <c r="A602" s="6">
        <v>600</v>
      </c>
      <c r="B602" s="6" t="s">
        <v>541</v>
      </c>
      <c r="C602" s="6" t="str">
        <f>"202309092317"</f>
        <v>202309092317</v>
      </c>
      <c r="D602" s="6" t="s">
        <v>608</v>
      </c>
      <c r="E602" s="7">
        <v>0</v>
      </c>
      <c r="F602" s="6" t="s">
        <v>91</v>
      </c>
    </row>
    <row r="603" s="3" customFormat="1" ht="27" customHeight="1" spans="1:6">
      <c r="A603" s="6">
        <v>601</v>
      </c>
      <c r="B603" s="6" t="s">
        <v>541</v>
      </c>
      <c r="C603" s="6" t="str">
        <f>"202309092304"</f>
        <v>202309092304</v>
      </c>
      <c r="D603" s="6" t="s">
        <v>609</v>
      </c>
      <c r="E603" s="7">
        <v>0</v>
      </c>
      <c r="F603" s="6" t="s">
        <v>91</v>
      </c>
    </row>
    <row r="604" s="3" customFormat="1" ht="27" customHeight="1" spans="1:6">
      <c r="A604" s="6">
        <v>602</v>
      </c>
      <c r="B604" s="6" t="s">
        <v>541</v>
      </c>
      <c r="C604" s="6" t="str">
        <f>"202309092206"</f>
        <v>202309092206</v>
      </c>
      <c r="D604" s="6" t="s">
        <v>610</v>
      </c>
      <c r="E604" s="7">
        <v>0</v>
      </c>
      <c r="F604" s="6" t="s">
        <v>91</v>
      </c>
    </row>
    <row r="605" s="3" customFormat="1" ht="27" customHeight="1" spans="1:6">
      <c r="A605" s="6">
        <v>603</v>
      </c>
      <c r="B605" s="6" t="s">
        <v>541</v>
      </c>
      <c r="C605" s="6" t="str">
        <f>"202309092230"</f>
        <v>202309092230</v>
      </c>
      <c r="D605" s="6" t="s">
        <v>611</v>
      </c>
      <c r="E605" s="7">
        <v>0</v>
      </c>
      <c r="F605" s="6" t="s">
        <v>91</v>
      </c>
    </row>
    <row r="606" s="3" customFormat="1" ht="27" customHeight="1" spans="1:6">
      <c r="A606" s="6">
        <v>604</v>
      </c>
      <c r="B606" s="6" t="s">
        <v>541</v>
      </c>
      <c r="C606" s="6" t="str">
        <f>"202309092115"</f>
        <v>202309092115</v>
      </c>
      <c r="D606" s="6" t="s">
        <v>612</v>
      </c>
      <c r="E606" s="7">
        <v>0</v>
      </c>
      <c r="F606" s="6" t="s">
        <v>91</v>
      </c>
    </row>
    <row r="607" s="3" customFormat="1" ht="27" customHeight="1" spans="1:6">
      <c r="A607" s="6">
        <v>605</v>
      </c>
      <c r="B607" s="6" t="s">
        <v>541</v>
      </c>
      <c r="C607" s="6" t="str">
        <f>"202309092111"</f>
        <v>202309092111</v>
      </c>
      <c r="D607" s="6" t="s">
        <v>613</v>
      </c>
      <c r="E607" s="7">
        <v>0</v>
      </c>
      <c r="F607" s="6" t="s">
        <v>91</v>
      </c>
    </row>
    <row r="608" s="3" customFormat="1" ht="27" customHeight="1" spans="1:6">
      <c r="A608" s="6">
        <v>606</v>
      </c>
      <c r="B608" s="6" t="s">
        <v>541</v>
      </c>
      <c r="C608" s="6" t="str">
        <f>"202309092221"</f>
        <v>202309092221</v>
      </c>
      <c r="D608" s="6" t="s">
        <v>614</v>
      </c>
      <c r="E608" s="7">
        <v>0</v>
      </c>
      <c r="F608" s="6" t="s">
        <v>91</v>
      </c>
    </row>
    <row r="609" s="3" customFormat="1" ht="27" customHeight="1" spans="1:6">
      <c r="A609" s="6">
        <v>607</v>
      </c>
      <c r="B609" s="6" t="s">
        <v>541</v>
      </c>
      <c r="C609" s="6" t="str">
        <f>"202309092126"</f>
        <v>202309092126</v>
      </c>
      <c r="D609" s="6" t="s">
        <v>615</v>
      </c>
      <c r="E609" s="7">
        <v>0</v>
      </c>
      <c r="F609" s="6" t="s">
        <v>91</v>
      </c>
    </row>
    <row r="610" s="3" customFormat="1" ht="27" customHeight="1" spans="1:6">
      <c r="A610" s="6">
        <v>608</v>
      </c>
      <c r="B610" s="6" t="s">
        <v>541</v>
      </c>
      <c r="C610" s="6" t="str">
        <f>"202309092214"</f>
        <v>202309092214</v>
      </c>
      <c r="D610" s="6" t="s">
        <v>616</v>
      </c>
      <c r="E610" s="7">
        <v>0</v>
      </c>
      <c r="F610" s="6" t="s">
        <v>91</v>
      </c>
    </row>
    <row r="611" s="3" customFormat="1" ht="27" customHeight="1" spans="1:6">
      <c r="A611" s="6">
        <v>609</v>
      </c>
      <c r="B611" s="6" t="s">
        <v>541</v>
      </c>
      <c r="C611" s="6" t="str">
        <f>"202309092327"</f>
        <v>202309092327</v>
      </c>
      <c r="D611" s="6" t="s">
        <v>617</v>
      </c>
      <c r="E611" s="7">
        <v>0</v>
      </c>
      <c r="F611" s="6" t="s">
        <v>91</v>
      </c>
    </row>
    <row r="612" s="3" customFormat="1" ht="27" customHeight="1" spans="1:6">
      <c r="A612" s="6">
        <v>610</v>
      </c>
      <c r="B612" s="6" t="s">
        <v>541</v>
      </c>
      <c r="C612" s="6" t="str">
        <f>"202309092116"</f>
        <v>202309092116</v>
      </c>
      <c r="D612" s="6" t="s">
        <v>618</v>
      </c>
      <c r="E612" s="7">
        <v>0</v>
      </c>
      <c r="F612" s="6" t="s">
        <v>91</v>
      </c>
    </row>
    <row r="613" s="3" customFormat="1" ht="27" customHeight="1" spans="1:6">
      <c r="A613" s="6">
        <v>611</v>
      </c>
      <c r="B613" s="6" t="s">
        <v>541</v>
      </c>
      <c r="C613" s="6" t="str">
        <f>"202309092120"</f>
        <v>202309092120</v>
      </c>
      <c r="D613" s="6" t="s">
        <v>619</v>
      </c>
      <c r="E613" s="7">
        <v>0</v>
      </c>
      <c r="F613" s="6" t="s">
        <v>91</v>
      </c>
    </row>
    <row r="614" s="3" customFormat="1" ht="27" customHeight="1" spans="1:6">
      <c r="A614" s="6">
        <v>612</v>
      </c>
      <c r="B614" s="6" t="s">
        <v>541</v>
      </c>
      <c r="C614" s="6" t="str">
        <f>"202309092209"</f>
        <v>202309092209</v>
      </c>
      <c r="D614" s="6" t="s">
        <v>620</v>
      </c>
      <c r="E614" s="7">
        <v>0</v>
      </c>
      <c r="F614" s="6" t="s">
        <v>91</v>
      </c>
    </row>
    <row r="615" s="3" customFormat="1" ht="27" customHeight="1" spans="1:6">
      <c r="A615" s="6">
        <v>613</v>
      </c>
      <c r="B615" s="6" t="s">
        <v>541</v>
      </c>
      <c r="C615" s="6" t="str">
        <f>"202309092329"</f>
        <v>202309092329</v>
      </c>
      <c r="D615" s="6" t="s">
        <v>621</v>
      </c>
      <c r="E615" s="7">
        <v>0</v>
      </c>
      <c r="F615" s="6" t="s">
        <v>91</v>
      </c>
    </row>
    <row r="616" s="3" customFormat="1" ht="27" customHeight="1" spans="1:6">
      <c r="A616" s="6">
        <v>614</v>
      </c>
      <c r="B616" s="6" t="s">
        <v>541</v>
      </c>
      <c r="C616" s="6" t="str">
        <f>"202309092211"</f>
        <v>202309092211</v>
      </c>
      <c r="D616" s="6" t="s">
        <v>622</v>
      </c>
      <c r="E616" s="7">
        <v>0</v>
      </c>
      <c r="F616" s="6" t="s">
        <v>91</v>
      </c>
    </row>
    <row r="617" s="3" customFormat="1" ht="27" customHeight="1" spans="1:6">
      <c r="A617" s="6">
        <v>615</v>
      </c>
      <c r="B617" s="6" t="s">
        <v>541</v>
      </c>
      <c r="C617" s="6" t="str">
        <f>"202309092331"</f>
        <v>202309092331</v>
      </c>
      <c r="D617" s="6" t="s">
        <v>623</v>
      </c>
      <c r="E617" s="7">
        <v>0</v>
      </c>
      <c r="F617" s="6" t="s">
        <v>91</v>
      </c>
    </row>
    <row r="618" s="3" customFormat="1" ht="27" customHeight="1" spans="1:6">
      <c r="A618" s="6">
        <v>616</v>
      </c>
      <c r="B618" s="6" t="s">
        <v>541</v>
      </c>
      <c r="C618" s="6" t="str">
        <f>"202309092330"</f>
        <v>202309092330</v>
      </c>
      <c r="D618" s="6" t="s">
        <v>624</v>
      </c>
      <c r="E618" s="7">
        <v>0</v>
      </c>
      <c r="F618" s="6" t="s">
        <v>91</v>
      </c>
    </row>
    <row r="619" s="3" customFormat="1" ht="27" customHeight="1" spans="1:6">
      <c r="A619" s="6">
        <v>617</v>
      </c>
      <c r="B619" s="6" t="s">
        <v>541</v>
      </c>
      <c r="C619" s="6" t="str">
        <f>"202309092103"</f>
        <v>202309092103</v>
      </c>
      <c r="D619" s="6" t="s">
        <v>625</v>
      </c>
      <c r="E619" s="7">
        <v>0</v>
      </c>
      <c r="F619" s="6" t="s">
        <v>91</v>
      </c>
    </row>
    <row r="620" s="3" customFormat="1" ht="27" customHeight="1" spans="1:6">
      <c r="A620" s="6">
        <v>618</v>
      </c>
      <c r="B620" s="6" t="s">
        <v>541</v>
      </c>
      <c r="C620" s="6" t="str">
        <f>"202309092223"</f>
        <v>202309092223</v>
      </c>
      <c r="D620" s="6" t="s">
        <v>626</v>
      </c>
      <c r="E620" s="7">
        <v>0</v>
      </c>
      <c r="F620" s="6" t="s">
        <v>91</v>
      </c>
    </row>
    <row r="621" s="3" customFormat="1" ht="27" customHeight="1" spans="1:6">
      <c r="A621" s="6">
        <v>619</v>
      </c>
      <c r="B621" s="6" t="s">
        <v>541</v>
      </c>
      <c r="C621" s="6" t="str">
        <f>"202309092127"</f>
        <v>202309092127</v>
      </c>
      <c r="D621" s="6" t="s">
        <v>627</v>
      </c>
      <c r="E621" s="7">
        <v>0</v>
      </c>
      <c r="F621" s="6" t="s">
        <v>91</v>
      </c>
    </row>
    <row r="622" s="3" customFormat="1" ht="27" customHeight="1" spans="1:6">
      <c r="A622" s="6">
        <v>620</v>
      </c>
      <c r="B622" s="6" t="s">
        <v>541</v>
      </c>
      <c r="C622" s="6" t="str">
        <f>"202309092210"</f>
        <v>202309092210</v>
      </c>
      <c r="D622" s="6" t="s">
        <v>628</v>
      </c>
      <c r="E622" s="7">
        <v>0</v>
      </c>
      <c r="F622" s="6" t="s">
        <v>91</v>
      </c>
    </row>
    <row r="623" s="3" customFormat="1" ht="27" customHeight="1" spans="1:6">
      <c r="A623" s="6">
        <v>621</v>
      </c>
      <c r="B623" s="6" t="s">
        <v>541</v>
      </c>
      <c r="C623" s="6" t="str">
        <f>"202309092113"</f>
        <v>202309092113</v>
      </c>
      <c r="D623" s="6" t="s">
        <v>629</v>
      </c>
      <c r="E623" s="7">
        <v>0</v>
      </c>
      <c r="F623" s="6" t="s">
        <v>91</v>
      </c>
    </row>
    <row r="624" s="3" customFormat="1" ht="27" customHeight="1" spans="1:6">
      <c r="A624" s="6">
        <v>622</v>
      </c>
      <c r="B624" s="6" t="s">
        <v>541</v>
      </c>
      <c r="C624" s="6" t="str">
        <f>"202309092203"</f>
        <v>202309092203</v>
      </c>
      <c r="D624" s="6" t="s">
        <v>630</v>
      </c>
      <c r="E624" s="7">
        <v>0</v>
      </c>
      <c r="F624" s="6" t="s">
        <v>91</v>
      </c>
    </row>
    <row r="625" s="3" customFormat="1" ht="27" customHeight="1" spans="1:6">
      <c r="A625" s="6">
        <v>623</v>
      </c>
      <c r="B625" s="6" t="s">
        <v>541</v>
      </c>
      <c r="C625" s="6" t="str">
        <f>"202309092227"</f>
        <v>202309092227</v>
      </c>
      <c r="D625" s="6" t="s">
        <v>631</v>
      </c>
      <c r="E625" s="7">
        <v>0</v>
      </c>
      <c r="F625" s="6" t="s">
        <v>91</v>
      </c>
    </row>
    <row r="626" s="3" customFormat="1" ht="27" customHeight="1" spans="1:6">
      <c r="A626" s="6">
        <v>624</v>
      </c>
      <c r="B626" s="6" t="s">
        <v>632</v>
      </c>
      <c r="C626" s="6" t="str">
        <f>"202309092001"</f>
        <v>202309092001</v>
      </c>
      <c r="D626" s="6" t="s">
        <v>633</v>
      </c>
      <c r="E626" s="7">
        <v>62.6</v>
      </c>
      <c r="F626" s="6"/>
    </row>
    <row r="627" s="3" customFormat="1" ht="27" customHeight="1" spans="1:6">
      <c r="A627" s="6">
        <v>625</v>
      </c>
      <c r="B627" s="6" t="s">
        <v>632</v>
      </c>
      <c r="C627" s="6" t="str">
        <f>"202309092029"</f>
        <v>202309092029</v>
      </c>
      <c r="D627" s="6" t="s">
        <v>634</v>
      </c>
      <c r="E627" s="7">
        <v>62.4</v>
      </c>
      <c r="F627" s="6"/>
    </row>
    <row r="628" s="3" customFormat="1" ht="27" customHeight="1" spans="1:6">
      <c r="A628" s="6">
        <v>626</v>
      </c>
      <c r="B628" s="6" t="s">
        <v>632</v>
      </c>
      <c r="C628" s="6" t="str">
        <f>"202309092017"</f>
        <v>202309092017</v>
      </c>
      <c r="D628" s="6" t="s">
        <v>635</v>
      </c>
      <c r="E628" s="7">
        <v>60.2</v>
      </c>
      <c r="F628" s="6"/>
    </row>
    <row r="629" s="3" customFormat="1" ht="27" customHeight="1" spans="1:6">
      <c r="A629" s="6">
        <v>627</v>
      </c>
      <c r="B629" s="6" t="s">
        <v>632</v>
      </c>
      <c r="C629" s="6" t="str">
        <f>"202309092022"</f>
        <v>202309092022</v>
      </c>
      <c r="D629" s="6" t="s">
        <v>636</v>
      </c>
      <c r="E629" s="7">
        <v>56.6</v>
      </c>
      <c r="F629" s="6"/>
    </row>
    <row r="630" s="3" customFormat="1" ht="27" customHeight="1" spans="1:6">
      <c r="A630" s="6">
        <v>628</v>
      </c>
      <c r="B630" s="6" t="s">
        <v>632</v>
      </c>
      <c r="C630" s="6" t="str">
        <f>"202309091910"</f>
        <v>202309091910</v>
      </c>
      <c r="D630" s="6" t="s">
        <v>637</v>
      </c>
      <c r="E630" s="7">
        <v>54.2</v>
      </c>
      <c r="F630" s="6"/>
    </row>
    <row r="631" s="3" customFormat="1" ht="27" customHeight="1" spans="1:6">
      <c r="A631" s="6">
        <v>629</v>
      </c>
      <c r="B631" s="6" t="s">
        <v>632</v>
      </c>
      <c r="C631" s="6" t="str">
        <f>"202309092002"</f>
        <v>202309092002</v>
      </c>
      <c r="D631" s="6" t="s">
        <v>638</v>
      </c>
      <c r="E631" s="7">
        <v>51.9</v>
      </c>
      <c r="F631" s="6"/>
    </row>
    <row r="632" s="3" customFormat="1" ht="27" customHeight="1" spans="1:6">
      <c r="A632" s="6">
        <v>630</v>
      </c>
      <c r="B632" s="6" t="s">
        <v>632</v>
      </c>
      <c r="C632" s="6" t="str">
        <f>"202309091912"</f>
        <v>202309091912</v>
      </c>
      <c r="D632" s="6" t="s">
        <v>639</v>
      </c>
      <c r="E632" s="7">
        <v>49.5</v>
      </c>
      <c r="F632" s="6"/>
    </row>
    <row r="633" s="3" customFormat="1" ht="27" customHeight="1" spans="1:6">
      <c r="A633" s="6">
        <v>631</v>
      </c>
      <c r="B633" s="6" t="s">
        <v>632</v>
      </c>
      <c r="C633" s="6" t="str">
        <f>"202309092004"</f>
        <v>202309092004</v>
      </c>
      <c r="D633" s="6" t="s">
        <v>640</v>
      </c>
      <c r="E633" s="7">
        <v>48.2</v>
      </c>
      <c r="F633" s="6"/>
    </row>
    <row r="634" s="3" customFormat="1" ht="27" customHeight="1" spans="1:6">
      <c r="A634" s="6">
        <v>632</v>
      </c>
      <c r="B634" s="6" t="s">
        <v>632</v>
      </c>
      <c r="C634" s="6" t="str">
        <f>"202309092030"</f>
        <v>202309092030</v>
      </c>
      <c r="D634" s="6" t="s">
        <v>641</v>
      </c>
      <c r="E634" s="7">
        <v>47.1</v>
      </c>
      <c r="F634" s="6"/>
    </row>
    <row r="635" s="3" customFormat="1" ht="27" customHeight="1" spans="1:6">
      <c r="A635" s="6">
        <v>633</v>
      </c>
      <c r="B635" s="6" t="s">
        <v>632</v>
      </c>
      <c r="C635" s="6" t="str">
        <f>"202309092018"</f>
        <v>202309092018</v>
      </c>
      <c r="D635" s="6" t="s">
        <v>642</v>
      </c>
      <c r="E635" s="7">
        <v>44.8</v>
      </c>
      <c r="F635" s="6"/>
    </row>
    <row r="636" s="3" customFormat="1" ht="27" customHeight="1" spans="1:6">
      <c r="A636" s="6">
        <v>634</v>
      </c>
      <c r="B636" s="6" t="s">
        <v>632</v>
      </c>
      <c r="C636" s="6" t="str">
        <f>"202309092027"</f>
        <v>202309092027</v>
      </c>
      <c r="D636" s="6" t="s">
        <v>643</v>
      </c>
      <c r="E636" s="7">
        <v>44</v>
      </c>
      <c r="F636" s="6"/>
    </row>
    <row r="637" s="3" customFormat="1" ht="27" customHeight="1" spans="1:6">
      <c r="A637" s="6">
        <v>635</v>
      </c>
      <c r="B637" s="6" t="s">
        <v>632</v>
      </c>
      <c r="C637" s="6" t="str">
        <f>"202309092005"</f>
        <v>202309092005</v>
      </c>
      <c r="D637" s="6" t="s">
        <v>644</v>
      </c>
      <c r="E637" s="7">
        <v>42.3</v>
      </c>
      <c r="F637" s="6"/>
    </row>
    <row r="638" s="3" customFormat="1" ht="27" customHeight="1" spans="1:6">
      <c r="A638" s="6">
        <v>636</v>
      </c>
      <c r="B638" s="6" t="s">
        <v>632</v>
      </c>
      <c r="C638" s="6" t="str">
        <f>"202309091913"</f>
        <v>202309091913</v>
      </c>
      <c r="D638" s="6" t="s">
        <v>645</v>
      </c>
      <c r="E638" s="7">
        <v>40</v>
      </c>
      <c r="F638" s="6"/>
    </row>
    <row r="639" s="3" customFormat="1" ht="27" customHeight="1" spans="1:6">
      <c r="A639" s="6">
        <v>637</v>
      </c>
      <c r="B639" s="6" t="s">
        <v>632</v>
      </c>
      <c r="C639" s="6" t="str">
        <f>"202309092006"</f>
        <v>202309092006</v>
      </c>
      <c r="D639" s="6" t="s">
        <v>646</v>
      </c>
      <c r="E639" s="7">
        <v>0</v>
      </c>
      <c r="F639" s="6" t="s">
        <v>91</v>
      </c>
    </row>
    <row r="640" s="3" customFormat="1" ht="27" customHeight="1" spans="1:6">
      <c r="A640" s="6">
        <v>638</v>
      </c>
      <c r="B640" s="6" t="s">
        <v>632</v>
      </c>
      <c r="C640" s="6" t="str">
        <f>"202309092015"</f>
        <v>202309092015</v>
      </c>
      <c r="D640" s="6" t="s">
        <v>647</v>
      </c>
      <c r="E640" s="7">
        <v>0</v>
      </c>
      <c r="F640" s="6" t="s">
        <v>91</v>
      </c>
    </row>
    <row r="641" s="3" customFormat="1" ht="27" customHeight="1" spans="1:6">
      <c r="A641" s="6">
        <v>639</v>
      </c>
      <c r="B641" s="6" t="s">
        <v>632</v>
      </c>
      <c r="C641" s="6" t="str">
        <f>"202309091909"</f>
        <v>202309091909</v>
      </c>
      <c r="D641" s="6" t="s">
        <v>648</v>
      </c>
      <c r="E641" s="7">
        <v>0</v>
      </c>
      <c r="F641" s="6" t="s">
        <v>91</v>
      </c>
    </row>
    <row r="642" s="3" customFormat="1" ht="27" customHeight="1" spans="1:6">
      <c r="A642" s="6">
        <v>640</v>
      </c>
      <c r="B642" s="6" t="s">
        <v>632</v>
      </c>
      <c r="C642" s="6" t="str">
        <f>"202309092011"</f>
        <v>202309092011</v>
      </c>
      <c r="D642" s="6" t="s">
        <v>649</v>
      </c>
      <c r="E642" s="7">
        <v>0</v>
      </c>
      <c r="F642" s="6" t="s">
        <v>91</v>
      </c>
    </row>
    <row r="643" s="3" customFormat="1" ht="27" customHeight="1" spans="1:6">
      <c r="A643" s="6">
        <v>641</v>
      </c>
      <c r="B643" s="6" t="s">
        <v>632</v>
      </c>
      <c r="C643" s="6" t="str">
        <f>"202309092003"</f>
        <v>202309092003</v>
      </c>
      <c r="D643" s="6" t="s">
        <v>650</v>
      </c>
      <c r="E643" s="7">
        <v>0</v>
      </c>
      <c r="F643" s="6" t="s">
        <v>91</v>
      </c>
    </row>
    <row r="644" s="3" customFormat="1" ht="27" customHeight="1" spans="1:6">
      <c r="A644" s="6">
        <v>642</v>
      </c>
      <c r="B644" s="6" t="s">
        <v>632</v>
      </c>
      <c r="C644" s="6" t="str">
        <f>"202309092025"</f>
        <v>202309092025</v>
      </c>
      <c r="D644" s="6" t="s">
        <v>651</v>
      </c>
      <c r="E644" s="7">
        <v>0</v>
      </c>
      <c r="F644" s="6" t="s">
        <v>91</v>
      </c>
    </row>
    <row r="645" s="3" customFormat="1" ht="27" customHeight="1" spans="1:6">
      <c r="A645" s="6">
        <v>643</v>
      </c>
      <c r="B645" s="6" t="s">
        <v>632</v>
      </c>
      <c r="C645" s="6" t="str">
        <f>"202309092013"</f>
        <v>202309092013</v>
      </c>
      <c r="D645" s="6" t="s">
        <v>652</v>
      </c>
      <c r="E645" s="7">
        <v>0</v>
      </c>
      <c r="F645" s="6" t="s">
        <v>91</v>
      </c>
    </row>
    <row r="646" s="3" customFormat="1" ht="27" customHeight="1" spans="1:6">
      <c r="A646" s="6">
        <v>644</v>
      </c>
      <c r="B646" s="6" t="s">
        <v>632</v>
      </c>
      <c r="C646" s="6" t="str">
        <f>"202309092028"</f>
        <v>202309092028</v>
      </c>
      <c r="D646" s="6" t="s">
        <v>653</v>
      </c>
      <c r="E646" s="7">
        <v>0</v>
      </c>
      <c r="F646" s="6" t="s">
        <v>91</v>
      </c>
    </row>
    <row r="647" s="3" customFormat="1" ht="27" customHeight="1" spans="1:6">
      <c r="A647" s="6">
        <v>645</v>
      </c>
      <c r="B647" s="6" t="s">
        <v>632</v>
      </c>
      <c r="C647" s="6" t="str">
        <f>"202309092024"</f>
        <v>202309092024</v>
      </c>
      <c r="D647" s="6" t="s">
        <v>654</v>
      </c>
      <c r="E647" s="7">
        <v>0</v>
      </c>
      <c r="F647" s="6" t="s">
        <v>91</v>
      </c>
    </row>
    <row r="648" s="3" customFormat="1" ht="27" customHeight="1" spans="1:6">
      <c r="A648" s="6">
        <v>646</v>
      </c>
      <c r="B648" s="6" t="s">
        <v>632</v>
      </c>
      <c r="C648" s="6" t="str">
        <f>"202309092023"</f>
        <v>202309092023</v>
      </c>
      <c r="D648" s="6" t="s">
        <v>655</v>
      </c>
      <c r="E648" s="7">
        <v>0</v>
      </c>
      <c r="F648" s="6" t="s">
        <v>91</v>
      </c>
    </row>
    <row r="649" s="3" customFormat="1" ht="27" customHeight="1" spans="1:6">
      <c r="A649" s="6">
        <v>647</v>
      </c>
      <c r="B649" s="6" t="s">
        <v>632</v>
      </c>
      <c r="C649" s="6" t="str">
        <f>"202309091911"</f>
        <v>202309091911</v>
      </c>
      <c r="D649" s="6" t="s">
        <v>656</v>
      </c>
      <c r="E649" s="7">
        <v>0</v>
      </c>
      <c r="F649" s="6" t="s">
        <v>91</v>
      </c>
    </row>
    <row r="650" s="3" customFormat="1" ht="27" customHeight="1" spans="1:6">
      <c r="A650" s="6">
        <v>648</v>
      </c>
      <c r="B650" s="6" t="s">
        <v>632</v>
      </c>
      <c r="C650" s="6" t="str">
        <f>"202309092020"</f>
        <v>202309092020</v>
      </c>
      <c r="D650" s="6" t="s">
        <v>657</v>
      </c>
      <c r="E650" s="7">
        <v>0</v>
      </c>
      <c r="F650" s="6" t="s">
        <v>91</v>
      </c>
    </row>
    <row r="651" s="3" customFormat="1" ht="27" customHeight="1" spans="1:6">
      <c r="A651" s="6">
        <v>649</v>
      </c>
      <c r="B651" s="6" t="s">
        <v>632</v>
      </c>
      <c r="C651" s="6" t="str">
        <f>"202309091914"</f>
        <v>202309091914</v>
      </c>
      <c r="D651" s="6" t="s">
        <v>658</v>
      </c>
      <c r="E651" s="7">
        <v>0</v>
      </c>
      <c r="F651" s="6" t="s">
        <v>91</v>
      </c>
    </row>
    <row r="652" s="3" customFormat="1" ht="27" customHeight="1" spans="1:6">
      <c r="A652" s="6">
        <v>650</v>
      </c>
      <c r="B652" s="6" t="s">
        <v>632</v>
      </c>
      <c r="C652" s="6" t="str">
        <f>"202309092026"</f>
        <v>202309092026</v>
      </c>
      <c r="D652" s="6" t="s">
        <v>659</v>
      </c>
      <c r="E652" s="7">
        <v>0</v>
      </c>
      <c r="F652" s="6" t="s">
        <v>91</v>
      </c>
    </row>
    <row r="653" s="3" customFormat="1" ht="27" customHeight="1" spans="1:6">
      <c r="A653" s="6">
        <v>651</v>
      </c>
      <c r="B653" s="6" t="s">
        <v>632</v>
      </c>
      <c r="C653" s="6" t="str">
        <f>"202309092009"</f>
        <v>202309092009</v>
      </c>
      <c r="D653" s="6" t="s">
        <v>660</v>
      </c>
      <c r="E653" s="7">
        <v>0</v>
      </c>
      <c r="F653" s="6" t="s">
        <v>91</v>
      </c>
    </row>
    <row r="654" s="3" customFormat="1" ht="27" customHeight="1" spans="1:6">
      <c r="A654" s="6">
        <v>652</v>
      </c>
      <c r="B654" s="6" t="s">
        <v>632</v>
      </c>
      <c r="C654" s="6" t="str">
        <f>"202309092007"</f>
        <v>202309092007</v>
      </c>
      <c r="D654" s="6" t="s">
        <v>661</v>
      </c>
      <c r="E654" s="7">
        <v>0</v>
      </c>
      <c r="F654" s="6" t="s">
        <v>91</v>
      </c>
    </row>
    <row r="655" s="3" customFormat="1" ht="27" customHeight="1" spans="1:6">
      <c r="A655" s="6">
        <v>653</v>
      </c>
      <c r="B655" s="6" t="s">
        <v>632</v>
      </c>
      <c r="C655" s="6" t="str">
        <f>"202309092014"</f>
        <v>202309092014</v>
      </c>
      <c r="D655" s="6" t="s">
        <v>662</v>
      </c>
      <c r="E655" s="7">
        <v>0</v>
      </c>
      <c r="F655" s="6" t="s">
        <v>91</v>
      </c>
    </row>
    <row r="656" s="3" customFormat="1" ht="27" customHeight="1" spans="1:6">
      <c r="A656" s="6">
        <v>654</v>
      </c>
      <c r="B656" s="6" t="s">
        <v>632</v>
      </c>
      <c r="C656" s="6" t="str">
        <f>"202309092019"</f>
        <v>202309092019</v>
      </c>
      <c r="D656" s="6" t="s">
        <v>663</v>
      </c>
      <c r="E656" s="7">
        <v>0</v>
      </c>
      <c r="F656" s="6" t="s">
        <v>91</v>
      </c>
    </row>
    <row r="657" s="3" customFormat="1" ht="27" customHeight="1" spans="1:6">
      <c r="A657" s="6">
        <v>655</v>
      </c>
      <c r="B657" s="6" t="s">
        <v>632</v>
      </c>
      <c r="C657" s="6" t="str">
        <f>"202309092008"</f>
        <v>202309092008</v>
      </c>
      <c r="D657" s="6" t="s">
        <v>664</v>
      </c>
      <c r="E657" s="7">
        <v>0</v>
      </c>
      <c r="F657" s="6" t="s">
        <v>91</v>
      </c>
    </row>
    <row r="658" s="3" customFormat="1" ht="27" customHeight="1" spans="1:6">
      <c r="A658" s="6">
        <v>656</v>
      </c>
      <c r="B658" s="6" t="s">
        <v>632</v>
      </c>
      <c r="C658" s="6" t="str">
        <f>"202309092012"</f>
        <v>202309092012</v>
      </c>
      <c r="D658" s="6" t="s">
        <v>665</v>
      </c>
      <c r="E658" s="7">
        <v>0</v>
      </c>
      <c r="F658" s="6" t="s">
        <v>91</v>
      </c>
    </row>
    <row r="659" s="3" customFormat="1" ht="27" customHeight="1" spans="1:6">
      <c r="A659" s="6">
        <v>657</v>
      </c>
      <c r="B659" s="6" t="s">
        <v>632</v>
      </c>
      <c r="C659" s="6" t="str">
        <f>"202309092021"</f>
        <v>202309092021</v>
      </c>
      <c r="D659" s="6" t="s">
        <v>666</v>
      </c>
      <c r="E659" s="7">
        <v>0</v>
      </c>
      <c r="F659" s="6" t="s">
        <v>91</v>
      </c>
    </row>
    <row r="660" s="3" customFormat="1" ht="27" customHeight="1" spans="1:6">
      <c r="A660" s="6">
        <v>658</v>
      </c>
      <c r="B660" s="6" t="s">
        <v>632</v>
      </c>
      <c r="C660" s="6" t="str">
        <f>"202309092016"</f>
        <v>202309092016</v>
      </c>
      <c r="D660" s="6" t="s">
        <v>667</v>
      </c>
      <c r="E660" s="7">
        <v>0</v>
      </c>
      <c r="F660" s="6" t="s">
        <v>91</v>
      </c>
    </row>
    <row r="661" s="3" customFormat="1" ht="27" customHeight="1" spans="1:6">
      <c r="A661" s="6">
        <v>659</v>
      </c>
      <c r="B661" s="6" t="s">
        <v>632</v>
      </c>
      <c r="C661" s="6" t="str">
        <f>"202309092010"</f>
        <v>202309092010</v>
      </c>
      <c r="D661" s="6" t="s">
        <v>668</v>
      </c>
      <c r="E661" s="7">
        <v>0</v>
      </c>
      <c r="F661" s="6" t="s">
        <v>91</v>
      </c>
    </row>
  </sheetData>
  <sheetProtection selectLockedCells="1" selectUnlockedCells="1"/>
  <mergeCells count="1">
    <mergeCell ref="A1:F1"/>
  </mergeCells>
  <printOptions horizontalCentered="1"/>
  <pageMargins left="0.393700787401575" right="0.393700787401575" top="0.393700787401575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2015-06-05T18:19:00Z</dcterms:created>
  <cp:lastPrinted>2023-09-12T09:36:00Z</cp:lastPrinted>
  <dcterms:modified xsi:type="dcterms:W3CDTF">2023-09-13T01:53:46Z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36FF198CE3A14A27984C674CBE64AA2A_13</vt:lpwstr>
  </property>
  <property fmtid="{D5CDD505-2E9C-101B-9397-08002B2CF9AE}" pid="3" name="KSOProductBuildVer">
    <vt:lpwstr>2052-12.1.0.15374</vt:lpwstr>
  </property>
</Properties>
</file>